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N:\03_Beschaffungen &amp; Nachträge\2025 Alle Vorgänge\25-08776 Mobilfunk 2026\040_Vergabeunterlagen\"/>
    </mc:Choice>
  </mc:AlternateContent>
  <xr:revisionPtr revIDLastSave="0" documentId="13_ncr:1_{14044936-DE1C-442C-8950-2598FFAEBFCD}" xr6:coauthVersionLast="47" xr6:coauthVersionMax="47" xr10:uidLastSave="{00000000-0000-0000-0000-000000000000}"/>
  <bookViews>
    <workbookView xWindow="28680" yWindow="-3780" windowWidth="51840" windowHeight="21120" xr2:uid="{4674BED3-129D-48AF-90B9-889143EBBA72}"/>
  </bookViews>
  <sheets>
    <sheet name="A1 - Preisblatt" sheetId="10" r:id="rId1"/>
    <sheet name="Einzelpreise" sheetId="3" r:id="rId2"/>
  </sheets>
  <definedNames>
    <definedName name="_xlnm.Print_Area" localSheetId="0">'A1 - Preisblatt'!$B$1:$G$31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37" i="3" l="1"/>
  <c r="O13" i="3"/>
  <c r="K20" i="3"/>
  <c r="O20" i="3"/>
  <c r="M20" i="3"/>
  <c r="I20" i="3"/>
  <c r="O26" i="3"/>
  <c r="I26" i="3"/>
  <c r="O37" i="3"/>
  <c r="M37" i="3"/>
  <c r="I37" i="3"/>
  <c r="I33" i="3"/>
  <c r="H43" i="3"/>
  <c r="O33" i="3"/>
  <c r="M33" i="3"/>
  <c r="K33" i="3"/>
  <c r="O32" i="3"/>
  <c r="M32" i="3"/>
  <c r="K32" i="3"/>
  <c r="I32" i="3"/>
  <c r="O29" i="3"/>
  <c r="M29" i="3"/>
  <c r="K29" i="3"/>
  <c r="I29" i="3"/>
  <c r="M26" i="3"/>
  <c r="K26" i="3"/>
  <c r="O16" i="3"/>
  <c r="M16" i="3"/>
  <c r="K16" i="3"/>
  <c r="I16" i="3"/>
  <c r="M13" i="3"/>
  <c r="K13" i="3"/>
  <c r="I13" i="3"/>
  <c r="O9" i="3"/>
  <c r="M9" i="3"/>
  <c r="K9" i="3"/>
  <c r="I9" i="3"/>
  <c r="J6" i="3"/>
  <c r="L6" i="3"/>
  <c r="N6" i="3"/>
  <c r="H6" i="3"/>
  <c r="I39" i="3" l="1"/>
  <c r="K39" i="3"/>
  <c r="M39" i="3"/>
  <c r="O39" i="3"/>
  <c r="O43" i="3" l="1"/>
  <c r="G11" i="10" s="1"/>
  <c r="G24" i="10" s="1"/>
  <c r="G25" i="10" s="1"/>
  <c r="G26" i="10" s="1"/>
  <c r="G27" i="10" l="1"/>
  <c r="G29" i="10" s="1"/>
</calcChain>
</file>

<file path=xl/sharedStrings.xml><?xml version="1.0" encoding="utf-8"?>
<sst xmlns="http://schemas.openxmlformats.org/spreadsheetml/2006/main" count="130" uniqueCount="100">
  <si>
    <t>Bietername:</t>
  </si>
  <si>
    <t>1. Ausfüllhinweise zu den Preisangaben</t>
  </si>
  <si>
    <t>Bezeichnung</t>
  </si>
  <si>
    <t>Einzelpreis exkl. USt. in € inkl. sämtlicher Nebenkosten</t>
  </si>
  <si>
    <t>3. Zahlungsbedingungen</t>
  </si>
  <si>
    <t>A.) Skonto in %</t>
  </si>
  <si>
    <t>B.) Tage nach Eingang einer prüfbaren Rechnung</t>
  </si>
  <si>
    <t>Uns ist bekannt, dass Skontofristen unter 14 Tagen bei der Angebotsbewertung nicht berücksichtigt werden.</t>
  </si>
  <si>
    <t>4. Angebotsvergleichspreis</t>
  </si>
  <si>
    <t>abzgl. Skonto (vgl. Ziffer 3.), sofern angeboten und wertbar</t>
  </si>
  <si>
    <t xml:space="preserve">Anschlusspooling </t>
  </si>
  <si>
    <t>Mengengerüst*</t>
  </si>
  <si>
    <t>lfd.Nr.</t>
  </si>
  <si>
    <t>Leistung</t>
  </si>
  <si>
    <t>Anzahl</t>
  </si>
  <si>
    <t>Einheit</t>
  </si>
  <si>
    <t>Einzelpreis
pro Monat</t>
  </si>
  <si>
    <t>1. Jahr</t>
  </si>
  <si>
    <t>2. Jahr</t>
  </si>
  <si>
    <t>3. Jahr</t>
  </si>
  <si>
    <t>4. Jahr</t>
  </si>
  <si>
    <t>1.</t>
  </si>
  <si>
    <t>Standardpaket</t>
  </si>
  <si>
    <t>mtl. Mengen</t>
  </si>
  <si>
    <t>mtl. Summe</t>
  </si>
  <si>
    <t>mtl. Mengen**</t>
  </si>
  <si>
    <t>1.1</t>
  </si>
  <si>
    <r>
      <t>Standard inkl. SIM/eSIM Karten</t>
    </r>
    <r>
      <rPr>
        <sz val="10"/>
        <rFont val="Arial"/>
        <family val="2"/>
      </rPr>
      <t xml:space="preserve">  (pro Einzelvertrag)</t>
    </r>
  </si>
  <si>
    <t>Preisstaffeln</t>
  </si>
  <si>
    <t>Zahl</t>
  </si>
  <si>
    <t>ab</t>
  </si>
  <si>
    <t>- Standard-Leistungsumfang gemäß Leistungsbeschreibung</t>
  </si>
  <si>
    <t>1.1.1</t>
  </si>
  <si>
    <r>
      <t>Anpassung Standard inkl. SIM/eSIM Karten</t>
    </r>
    <r>
      <rPr>
        <sz val="10"/>
        <rFont val="Arial"/>
        <family val="2"/>
      </rPr>
      <t xml:space="preserve"> (pro Einzelvertrag) </t>
    </r>
    <r>
      <rPr>
        <b/>
        <sz val="10"/>
        <rFont val="Arial"/>
        <family val="2"/>
      </rPr>
      <t xml:space="preserve">gem. 1.1 </t>
    </r>
  </si>
  <si>
    <t>- Aufpreis/Reduzierung für Änderung Datenvolumen national und EU um**</t>
  </si>
  <si>
    <t>MB</t>
  </si>
  <si>
    <t>1.1.2</t>
  </si>
  <si>
    <t>Überziehung Daten-Pool national + EU</t>
  </si>
  <si>
    <t>- Einzelpreis GB***</t>
  </si>
  <si>
    <t>GB</t>
  </si>
  <si>
    <t>1.2</t>
  </si>
  <si>
    <t>Pooling</t>
  </si>
  <si>
    <t>1.2.1</t>
  </si>
  <si>
    <t>Pooling Datenvolumen national + EU</t>
  </si>
  <si>
    <t>- Volumen komplett durch Teilnehmer nutzbar</t>
  </si>
  <si>
    <t>Einzelpreis</t>
  </si>
  <si>
    <t>2.</t>
  </si>
  <si>
    <t>Internationale Nutzung</t>
  </si>
  <si>
    <t>Mengen</t>
  </si>
  <si>
    <t>2.1</t>
  </si>
  <si>
    <t>Sprach-Nutzung international</t>
  </si>
  <si>
    <t>- Sprache international pro Minute</t>
  </si>
  <si>
    <t>Min.</t>
  </si>
  <si>
    <t>2.2</t>
  </si>
  <si>
    <t>SMS-Nutzung international</t>
  </si>
  <si>
    <t>- SMS international pro SMS</t>
  </si>
  <si>
    <t>SMS</t>
  </si>
  <si>
    <t>2.3</t>
  </si>
  <si>
    <t>Datenvolumen international Tagespass/Wochenpass</t>
  </si>
  <si>
    <t>- Datenvolumen international Tagespass (24 Std.)</t>
  </si>
  <si>
    <t>- Datenvolumen international Wochenpass (24 Std. x 7 Tage)</t>
  </si>
  <si>
    <t>3.</t>
  </si>
  <si>
    <t>Mobilfunkdienstleistung Sondertarif</t>
  </si>
  <si>
    <t>Einzelverträge Sondertarif gemäß II. Leistungsbeschreibung</t>
  </si>
  <si>
    <t>4</t>
  </si>
  <si>
    <t>Summe pro Monat</t>
  </si>
  <si>
    <t>Bereitstellung</t>
  </si>
  <si>
    <t>einmalige Kosten</t>
  </si>
  <si>
    <t>5.</t>
  </si>
  <si>
    <t>Netzmigration</t>
  </si>
  <si>
    <t>5.1</t>
  </si>
  <si>
    <t>pauschal</t>
  </si>
  <si>
    <t>Summe für 48 Monate netto</t>
  </si>
  <si>
    <t>- gemäß Leistungsbeschreibung</t>
  </si>
  <si>
    <t>- Migration aller Bestandsnutzer</t>
  </si>
  <si>
    <t>- incl. aller vorbereitenden Maßnahmen</t>
  </si>
  <si>
    <t>- incl. Durchführung der Migration</t>
  </si>
  <si>
    <t>* Mengenangaben bei Ende des jeweiligen Vertragsjahres. Dienen ausschließlich der Berechnung des Angebotsvergleichspreises, kein Anspruch auf Abnahme! Das Initialvolume beträgt 3.500 Einzelverträge (1. Tag).</t>
  </si>
  <si>
    <t>** Sofern dem Preismodell des AN eine Daten-Flatrate (ohne Drosselung) zugrunde liegt, ist hier in Spalte G beim Einzelpreis 0,00 € anzugeben.</t>
  </si>
  <si>
    <t>*** Sofern dem Preismodell des AN insoweit eine Flatrate zugrunde liegt, ist hier in Spalte G beim Einzelpreis 0,00 € anzugeben.</t>
  </si>
  <si>
    <t>Das Preismodell basiert auf einem Anschlusspooling, d.h. die Einzelvolumen jedes einzelnen Anschlusses werden zu einem Gesamtvolumen saldiert.</t>
  </si>
  <si>
    <t>Sofern das verbrauchte Datenvolumen vom Daten-Gesamtvolumen nach oben bzw. nach unten um mehr als 10 % abweicht, erfolgt eine Anpassung auf des Volumens gemäß 1.1.1. Als Untergrenze gilt das Initialvolumen gemäß Leistungsbeschreibung.</t>
  </si>
  <si>
    <t>Bleibt das verbrauchte Datenvolumen innerhalb des Schwankungsbereichs von +/- 10% erfolgt keine Anpassung. Eine mögliche Anpassung erfolgt für den folgenden Quartalszeitraum auf Basis der Zahlen des letzten Quartalszeitraums.</t>
  </si>
  <si>
    <t>Die TK ist in diesem Fall berechtigt, sich auch gegen eine Anpassung zu entscheiden.</t>
  </si>
  <si>
    <t>Bei Überschreitung des Pools von mehr als 10%, erfolgt eine Vergütung zum Einzelpreis GB.</t>
  </si>
  <si>
    <t>Ist ein 24 Std. x 7 Tage Pass innerhalb von 24 Std. x 7 Tage  verbraucht, so ist ein weiterer Pass zu buchen.</t>
  </si>
  <si>
    <t>Zu Bepreisen sind die Einzelpreise (gelb markierte Felder).</t>
  </si>
  <si>
    <t>Gesamtangebotspreis exkl. USt. in €</t>
  </si>
  <si>
    <t>Pos.</t>
  </si>
  <si>
    <t>*HINWEIS: Für die Ermittlung des Angebotsvergleichspreises wird von einem USt.-Satz von 19% ausgegangen. Während der Vertragslaufzeit wird die USt. mit dem jeweils zum Zeitpunkt der Leistungserbringung gesetzlich gültigen Satz berechnet.</t>
  </si>
  <si>
    <r>
      <rPr>
        <b/>
        <u/>
        <sz val="12"/>
        <rFont val="Arial"/>
        <family val="2"/>
      </rPr>
      <t>Angebotsvergleichspreis</t>
    </r>
    <r>
      <rPr>
        <b/>
        <sz val="12"/>
        <rFont val="Arial"/>
        <family val="2"/>
      </rPr>
      <t xml:space="preserve"> inkl. USt. in € nach Skontoabzug</t>
    </r>
  </si>
  <si>
    <t xml:space="preserve">Gesamtangebotspreis inkl. USt. in € </t>
  </si>
  <si>
    <t>zzgl. gesetzl. USt.* in €</t>
  </si>
  <si>
    <r>
      <rPr>
        <sz val="10"/>
        <color rgb="FF000000"/>
        <rFont val="Arial"/>
      </rPr>
      <t>Rechnungen sind 30 Tage nach Erhalt einer prüfbaren Rechnung zur Zahlung fällig. Wir gewähren einen Nachlass auf den Rechnungsbetrag (Skonto) in Höhe von</t>
    </r>
    <r>
      <rPr>
        <b/>
        <sz val="10"/>
        <color rgb="FF000000"/>
        <rFont val="Arial"/>
      </rPr>
      <t xml:space="preserve"> A.)</t>
    </r>
    <r>
      <rPr>
        <sz val="10"/>
        <color rgb="FF000000"/>
        <rFont val="Arial"/>
      </rPr>
      <t xml:space="preserve"> %, wenn Sie spätestens nach </t>
    </r>
    <r>
      <rPr>
        <b/>
        <sz val="10"/>
        <color rgb="FF000000"/>
        <rFont val="Arial"/>
      </rPr>
      <t>B.)</t>
    </r>
    <r>
      <rPr>
        <sz val="10"/>
        <color rgb="FF000000"/>
        <rFont val="Arial"/>
      </rPr>
      <t xml:space="preserve"> Tagen nach Eingang der prüfbaren Rechnung die Zahlung vorgenommen haben.</t>
    </r>
  </si>
  <si>
    <t>2. Preisangaben</t>
  </si>
  <si>
    <t>Preisblatt</t>
  </si>
  <si>
    <t>Anlage A1</t>
  </si>
  <si>
    <r>
      <rPr>
        <sz val="10"/>
        <color rgb="FF000000"/>
        <rFont val="Arial"/>
      </rPr>
      <t xml:space="preserve">In die nachfolgende Tabelle, sowie in das nachfolgende Tabellenblatt "Einzelpreise"  sind die für die Ausführung der unten genannten Leistungen geltenden Preise einzutragen. Eintragungen sind </t>
    </r>
    <r>
      <rPr>
        <u/>
        <sz val="10"/>
        <color rgb="FF000000"/>
        <rFont val="Arial"/>
      </rPr>
      <t>nur in den gelben Feldern</t>
    </r>
    <r>
      <rPr>
        <sz val="10"/>
        <color rgb="FF000000"/>
        <rFont val="Arial"/>
      </rPr>
      <t xml:space="preserve"> vorzunehmen.
Die eingetragenen Einzelpreise gelten für die maximale Vertragslaufzeit und verstehen sich in den einzelnen Positionen als Endpreise für die jeweils vollständige Leistung gemäß den Vertragsunterlagen sowie für alle Leistungen, die in den Vertragsunterlagen im Einzelnen nicht aufgeführt sind, jedoch für die vollständige und ordnungsgemäße Leistungserbringung erforderlich sind. 
Alle Einzelpreise sind in Euro (€) einzutragen und auf zwei Nachkommastellen kaufmännisch zu runden. Die Umsatzsteuer (USt.) wird mit dem jeweils zum Zeitpunkt der Leistungserbringung gesetzlich gültigen Satz berechnet.</t>
    </r>
    <r>
      <rPr>
        <b/>
        <sz val="10"/>
        <color rgb="FF000000"/>
        <rFont val="Arial"/>
      </rPr>
      <t xml:space="preserve">
Es sind alle in den Preisblättern aufgeführten (gelb markierten) Positionen zu bepreisen. Je Position ist ein Preis anzugeben. Insbesondere die Angabe von Preisspannen, das Hinzusetzen, Ändern, Streichen oder Freilassen von Preispositionen kann ggf. zwingend zum Ausschluss des Angebotes führen. Preispositionen, die kostenlos angeboten werden, sind mit "0" (in Worten: Null) zu versehen.
</t>
    </r>
    <r>
      <rPr>
        <sz val="10"/>
        <color rgb="FF000000"/>
        <rFont val="Arial"/>
      </rPr>
      <t>Der aus allen Einzelpreisen zzgl. USt. gebildete Angebotsvergleichspreis abzgl. ggf. angebotenem und wertbarem Skonto wird für die Angebotswertung herangezogen, vgl. Ziffer 10 der Bewerbungsbedingungen (Anhang C der Aufforderung zur Abgabe von Angeboten).
Sofern kein Rabatt oder Skonto angeboten wird, sind die jeweiligen Felder mit "0" (in Worten: Null) zu versehen.</t>
    </r>
  </si>
  <si>
    <t>Summe für 48 Monate netto (vgl. Tabellenblatt "Einzelpreise")</t>
  </si>
  <si>
    <r>
      <rPr>
        <b/>
        <u/>
        <sz val="10"/>
        <color theme="1"/>
        <rFont val="Arial"/>
        <family val="2"/>
      </rPr>
      <t>Hinweis zu den angegebenen Mengen:</t>
    </r>
    <r>
      <rPr>
        <sz val="10"/>
        <color theme="1"/>
        <rFont val="Arial"/>
        <family val="2"/>
      </rPr>
      <t xml:space="preserve">
Bei sämtlichen Angaben zum geschätzten durchschnittlichen Auftragsvolumen und seiner voraussichtlichen Verteilung auf die einzelnen Leistungen handelt es sich um Schätzungen der TK auf der Grundlage von Erfahrungswerten aus der Vergangenheit. Eine verbindliche Prognose für die in Zukunft durchzuführenden Maßnahmen kann hieraus nicht abgeleitet werden. Alle nachfolgend aufgeführten Mengenangaben beziehen sich auf die im Vertrag genannte maximale Vertragslaufzeit. Sie dienen als Kalkulationsgrundlage und können sich während der Vertragslaufzeit nach oben oder unten verändern. Folglich besteht kein Anspruch der AN auf Beauftragung bestimmter Leistungen oder eines bestimmten Umfangs einer Leistung.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</si>
</sst>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 #,##0.00\ &quot;€&quot;_-;\-* #,##0.00\ &quot;€&quot;_-;_-* &quot;-&quot;??\ &quot;€&quot;_-;_-@_-"/>
    <numFmt numFmtId="164" formatCode="#,##0.00000\ &quot;€&quot;"/>
    <numFmt numFmtId="165" formatCode="#,##0.00\ &quot;€&quot;"/>
    <numFmt numFmtId="166" formatCode="\+#,##0"/>
    <numFmt numFmtId="167" formatCode="#,##0.0"/>
    <numFmt numFmtId="168" formatCode="#,##0\ &quot;GB&quot;"/>
    <numFmt numFmtId="169" formatCode="#,##0.000"/>
    <numFmt numFmtId="170" formatCode="0.0%"/>
  </numFmts>
  <fonts count="25" x14ac:knownFonts="1">
    <font>
      <sz val="11"/>
      <color theme="1"/>
      <name val="Calibri"/>
      <family val="2"/>
      <scheme val="minor"/>
    </font>
    <font>
      <sz val="10"/>
      <name val="Arial"/>
      <family val="2"/>
    </font>
    <font>
      <b/>
      <sz val="10"/>
      <name val="Arial"/>
      <family val="2"/>
    </font>
    <font>
      <b/>
      <sz val="12"/>
      <name val="Arial"/>
      <family val="2"/>
    </font>
    <font>
      <b/>
      <sz val="9"/>
      <name val="Arial"/>
      <family val="2"/>
    </font>
    <font>
      <b/>
      <sz val="8"/>
      <name val="Arial"/>
      <family val="2"/>
    </font>
    <font>
      <b/>
      <sz val="10"/>
      <color rgb="FFFF0000"/>
      <name val="Arial"/>
      <family val="2"/>
    </font>
    <font>
      <b/>
      <sz val="10"/>
      <color rgb="FF000000"/>
      <name val="Arial"/>
      <family val="2"/>
    </font>
    <font>
      <sz val="10"/>
      <color theme="1"/>
      <name val="Arial"/>
      <family val="2"/>
    </font>
    <font>
      <sz val="10"/>
      <color theme="1"/>
      <name val="Calibri"/>
      <family val="2"/>
      <scheme val="minor"/>
    </font>
    <font>
      <b/>
      <sz val="10"/>
      <color theme="1"/>
      <name val="Arial"/>
      <family val="2"/>
    </font>
    <font>
      <b/>
      <sz val="18"/>
      <color theme="1"/>
      <name val="Arial"/>
      <family val="2"/>
    </font>
    <font>
      <b/>
      <sz val="12"/>
      <color theme="1"/>
      <name val="Arial"/>
      <family val="2"/>
    </font>
    <font>
      <i/>
      <sz val="8"/>
      <color rgb="FFFF0000"/>
      <name val="Arial"/>
      <family val="2"/>
    </font>
    <font>
      <b/>
      <sz val="12"/>
      <color indexed="8"/>
      <name val="Arial"/>
      <family val="2"/>
    </font>
    <font>
      <sz val="10"/>
      <color indexed="8"/>
      <name val="Arial"/>
      <family val="2"/>
    </font>
    <font>
      <b/>
      <u/>
      <sz val="12"/>
      <name val="Arial"/>
      <family val="2"/>
    </font>
    <font>
      <b/>
      <sz val="10"/>
      <color indexed="8"/>
      <name val="Arial"/>
      <family val="2"/>
    </font>
    <font>
      <sz val="10"/>
      <color rgb="FF000000"/>
      <name val="Arial"/>
    </font>
    <font>
      <b/>
      <sz val="10"/>
      <color rgb="FF000000"/>
      <name val="Arial"/>
    </font>
    <font>
      <sz val="8"/>
      <color rgb="FF444444"/>
      <name val="Segoe UI"/>
      <family val="2"/>
    </font>
    <font>
      <sz val="10"/>
      <color rgb="FF0070C0"/>
      <name val="Arial"/>
      <family val="2"/>
    </font>
    <font>
      <u/>
      <sz val="10"/>
      <color rgb="FF000000"/>
      <name val="Arial"/>
    </font>
    <font>
      <sz val="10"/>
      <color rgb="FF000000"/>
      <name val="Arial"/>
      <family val="2"/>
    </font>
    <font>
      <b/>
      <u/>
      <sz val="10"/>
      <color theme="1"/>
      <name val="Arial"/>
      <family val="2"/>
    </font>
  </fonts>
  <fills count="13">
    <fill>
      <patternFill patternType="none"/>
    </fill>
    <fill>
      <patternFill patternType="gray125"/>
    </fill>
    <fill>
      <patternFill patternType="solid">
        <fgColor theme="0" tint="-0.249977111117893"/>
        <bgColor indexed="64"/>
      </patternFill>
    </fill>
    <fill>
      <patternFill patternType="solid">
        <fgColor theme="0" tint="-4.9989318521683403E-2"/>
        <bgColor indexed="64"/>
      </patternFill>
    </fill>
    <fill>
      <patternFill patternType="solid">
        <fgColor theme="0" tint="-4.9989318521683403E-2"/>
        <bgColor rgb="FFFFFFFF"/>
      </patternFill>
    </fill>
    <fill>
      <patternFill patternType="solid">
        <fgColor theme="3" tint="0.59999389629810485"/>
        <bgColor indexed="64"/>
      </patternFill>
    </fill>
    <fill>
      <patternFill patternType="solid">
        <fgColor theme="5" tint="0.79998168889431442"/>
        <bgColor indexed="64"/>
      </patternFill>
    </fill>
    <fill>
      <patternFill patternType="solid">
        <fgColor indexed="43"/>
        <bgColor indexed="64"/>
      </patternFill>
    </fill>
    <fill>
      <patternFill patternType="solid">
        <fgColor rgb="FFFFFFFF"/>
        <bgColor rgb="FFFFFFFF"/>
      </patternFill>
    </fill>
    <fill>
      <patternFill patternType="solid">
        <fgColor rgb="FFFFFF00"/>
        <bgColor indexed="64"/>
      </patternFill>
    </fill>
    <fill>
      <patternFill patternType="solid">
        <fgColor theme="3" tint="0.59999389629810485"/>
        <bgColor rgb="FFFFFFFF"/>
      </patternFill>
    </fill>
    <fill>
      <patternFill patternType="solid">
        <fgColor theme="0" tint="-0.14999847407452621"/>
        <bgColor indexed="64"/>
      </patternFill>
    </fill>
    <fill>
      <patternFill patternType="solid">
        <fgColor theme="0"/>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ck">
        <color indexed="64"/>
      </right>
      <top style="thin">
        <color indexed="64"/>
      </top>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s>
  <cellStyleXfs count="4">
    <xf numFmtId="0" fontId="0" fillId="0" borderId="0"/>
    <xf numFmtId="0" fontId="9" fillId="0" borderId="0"/>
    <xf numFmtId="0" fontId="8" fillId="0" borderId="0"/>
    <xf numFmtId="44" fontId="8" fillId="0" borderId="0" applyFont="0" applyFill="0" applyBorder="0" applyAlignment="0" applyProtection="0"/>
  </cellStyleXfs>
  <cellXfs count="165">
    <xf numFmtId="0" fontId="0" fillId="0" borderId="0" xfId="0"/>
    <xf numFmtId="0" fontId="1" fillId="0" borderId="0" xfId="0" applyFont="1" applyAlignment="1">
      <alignment vertical="top" wrapText="1"/>
    </xf>
    <xf numFmtId="0" fontId="0" fillId="0" borderId="0" xfId="0" applyAlignment="1">
      <alignment vertical="top" wrapText="1"/>
    </xf>
    <xf numFmtId="49" fontId="2" fillId="0" borderId="0" xfId="0" applyNumberFormat="1" applyFont="1" applyAlignment="1">
      <alignment vertical="top" wrapText="1"/>
    </xf>
    <xf numFmtId="3" fontId="0" fillId="0" borderId="0" xfId="0" applyNumberFormat="1" applyAlignment="1">
      <alignment vertical="top" wrapText="1"/>
    </xf>
    <xf numFmtId="164" fontId="0" fillId="0" borderId="0" xfId="0" applyNumberFormat="1" applyAlignment="1">
      <alignment vertical="top" wrapText="1"/>
    </xf>
    <xf numFmtId="49" fontId="2" fillId="2" borderId="1" xfId="0" applyNumberFormat="1" applyFont="1" applyFill="1" applyBorder="1" applyAlignment="1">
      <alignment vertical="top" wrapText="1"/>
    </xf>
    <xf numFmtId="0" fontId="3" fillId="2" borderId="1" xfId="0" applyFont="1" applyFill="1" applyBorder="1" applyAlignment="1">
      <alignment horizontal="center" vertical="top" wrapText="1"/>
    </xf>
    <xf numFmtId="0" fontId="2" fillId="2" borderId="1" xfId="0" applyFont="1" applyFill="1" applyBorder="1" applyAlignment="1">
      <alignment vertical="top" wrapText="1"/>
    </xf>
    <xf numFmtId="0" fontId="2" fillId="2" borderId="1" xfId="0" applyFont="1" applyFill="1" applyBorder="1" applyAlignment="1">
      <alignment vertical="top"/>
    </xf>
    <xf numFmtId="0" fontId="0" fillId="2" borderId="2" xfId="0" applyFill="1" applyBorder="1" applyAlignment="1">
      <alignment vertical="top" wrapText="1"/>
    </xf>
    <xf numFmtId="0" fontId="2" fillId="2" borderId="3" xfId="0" applyFont="1" applyFill="1" applyBorder="1" applyAlignment="1">
      <alignment vertical="top"/>
    </xf>
    <xf numFmtId="0" fontId="2" fillId="0" borderId="0" xfId="0" applyFont="1" applyAlignment="1">
      <alignment vertical="top" wrapText="1"/>
    </xf>
    <xf numFmtId="49" fontId="4" fillId="3" borderId="1" xfId="0" applyNumberFormat="1" applyFont="1" applyFill="1" applyBorder="1" applyAlignment="1">
      <alignment horizontal="center" vertical="top" wrapText="1"/>
    </xf>
    <xf numFmtId="0" fontId="4" fillId="3" borderId="1" xfId="0" applyFont="1" applyFill="1" applyBorder="1" applyAlignment="1">
      <alignment horizontal="center" vertical="top" wrapText="1"/>
    </xf>
    <xf numFmtId="3" fontId="4" fillId="3" borderId="1" xfId="0" applyNumberFormat="1" applyFont="1" applyFill="1" applyBorder="1" applyAlignment="1">
      <alignment horizontal="center" vertical="top" wrapText="1"/>
    </xf>
    <xf numFmtId="164" fontId="4" fillId="4" borderId="1" xfId="0" applyNumberFormat="1" applyFont="1" applyFill="1" applyBorder="1" applyAlignment="1">
      <alignment horizontal="center" vertical="top" wrapText="1"/>
    </xf>
    <xf numFmtId="0" fontId="2" fillId="3" borderId="1" xfId="0" applyFont="1" applyFill="1" applyBorder="1" applyAlignment="1">
      <alignment vertical="top"/>
    </xf>
    <xf numFmtId="0" fontId="2" fillId="3" borderId="2" xfId="0" applyFont="1" applyFill="1" applyBorder="1" applyAlignment="1">
      <alignment vertical="top" wrapText="1"/>
    </xf>
    <xf numFmtId="0" fontId="2" fillId="3" borderId="3" xfId="0" applyFont="1" applyFill="1" applyBorder="1" applyAlignment="1">
      <alignment vertical="top"/>
    </xf>
    <xf numFmtId="49" fontId="4" fillId="5" borderId="1" xfId="0" applyNumberFormat="1" applyFont="1" applyFill="1" applyBorder="1" applyAlignment="1">
      <alignment vertical="top" wrapText="1"/>
    </xf>
    <xf numFmtId="0" fontId="4" fillId="5" borderId="1" xfId="0" applyFont="1" applyFill="1" applyBorder="1" applyAlignment="1">
      <alignment horizontal="center" vertical="top" wrapText="1"/>
    </xf>
    <xf numFmtId="3" fontId="4" fillId="5" borderId="1" xfId="0" applyNumberFormat="1" applyFont="1" applyFill="1" applyBorder="1" applyAlignment="1">
      <alignment vertical="top"/>
    </xf>
    <xf numFmtId="3" fontId="4" fillId="5" borderId="1" xfId="0" applyNumberFormat="1" applyFont="1" applyFill="1" applyBorder="1" applyAlignment="1">
      <alignment vertical="top" wrapText="1"/>
    </xf>
    <xf numFmtId="0" fontId="2" fillId="5" borderId="1" xfId="0" applyFont="1" applyFill="1" applyBorder="1" applyAlignment="1">
      <alignment vertical="top" wrapText="1"/>
    </xf>
    <xf numFmtId="0" fontId="2" fillId="5" borderId="2" xfId="0" applyFont="1" applyFill="1" applyBorder="1" applyAlignment="1">
      <alignment vertical="top" wrapText="1"/>
    </xf>
    <xf numFmtId="0" fontId="2" fillId="5" borderId="3" xfId="0" applyFont="1" applyFill="1" applyBorder="1" applyAlignment="1">
      <alignment vertical="top" wrapText="1"/>
    </xf>
    <xf numFmtId="49" fontId="2" fillId="5" borderId="1" xfId="0" applyNumberFormat="1" applyFont="1" applyFill="1" applyBorder="1" applyAlignment="1">
      <alignment vertical="top" wrapText="1"/>
    </xf>
    <xf numFmtId="3" fontId="2" fillId="5" borderId="1" xfId="0" applyNumberFormat="1" applyFont="1" applyFill="1" applyBorder="1" applyAlignment="1">
      <alignment vertical="top" wrapText="1"/>
    </xf>
    <xf numFmtId="49" fontId="2" fillId="6" borderId="1" xfId="0" applyNumberFormat="1" applyFont="1" applyFill="1" applyBorder="1" applyAlignment="1">
      <alignment vertical="top" wrapText="1"/>
    </xf>
    <xf numFmtId="0" fontId="2" fillId="6" borderId="1" xfId="0" applyFont="1" applyFill="1" applyBorder="1" applyAlignment="1">
      <alignment vertical="top" wrapText="1"/>
    </xf>
    <xf numFmtId="3" fontId="2" fillId="6" borderId="1" xfId="0" applyNumberFormat="1" applyFont="1" applyFill="1" applyBorder="1" applyAlignment="1">
      <alignment vertical="top" wrapText="1"/>
    </xf>
    <xf numFmtId="164" fontId="2" fillId="7" borderId="1" xfId="0" applyNumberFormat="1" applyFont="1" applyFill="1" applyBorder="1" applyAlignment="1">
      <alignment vertical="top" wrapText="1"/>
    </xf>
    <xf numFmtId="164" fontId="2" fillId="0" borderId="1" xfId="0" applyNumberFormat="1" applyFont="1" applyBorder="1" applyAlignment="1">
      <alignment vertical="top" wrapText="1"/>
    </xf>
    <xf numFmtId="164" fontId="2" fillId="0" borderId="2" xfId="0" applyNumberFormat="1" applyFont="1" applyBorder="1" applyAlignment="1">
      <alignment vertical="top" wrapText="1"/>
    </xf>
    <xf numFmtId="164" fontId="2" fillId="0" borderId="3" xfId="0" applyNumberFormat="1" applyFont="1" applyBorder="1" applyAlignment="1">
      <alignment vertical="top" wrapText="1"/>
    </xf>
    <xf numFmtId="0" fontId="2" fillId="0" borderId="1" xfId="0" applyFont="1" applyBorder="1" applyAlignment="1">
      <alignment vertical="top" wrapText="1"/>
    </xf>
    <xf numFmtId="0" fontId="2" fillId="0" borderId="2" xfId="0" applyFont="1" applyBorder="1" applyAlignment="1">
      <alignment vertical="top" wrapText="1"/>
    </xf>
    <xf numFmtId="0" fontId="2" fillId="0" borderId="3" xfId="0" applyFont="1" applyBorder="1" applyAlignment="1">
      <alignment vertical="top" wrapText="1"/>
    </xf>
    <xf numFmtId="0" fontId="2" fillId="6" borderId="1" xfId="0" applyFont="1" applyFill="1" applyBorder="1" applyAlignment="1">
      <alignment horizontal="right" vertical="top" wrapText="1"/>
    </xf>
    <xf numFmtId="49" fontId="2" fillId="0" borderId="1" xfId="0" applyNumberFormat="1" applyFont="1" applyBorder="1" applyAlignment="1">
      <alignment vertical="top" wrapText="1"/>
    </xf>
    <xf numFmtId="49" fontId="2" fillId="8" borderId="1" xfId="0" applyNumberFormat="1" applyFont="1" applyFill="1" applyBorder="1" applyAlignment="1">
      <alignment vertical="top" wrapText="1"/>
    </xf>
    <xf numFmtId="3" fontId="2" fillId="0" borderId="1" xfId="0" applyNumberFormat="1" applyFont="1" applyBorder="1" applyAlignment="1">
      <alignment vertical="top" wrapText="1"/>
    </xf>
    <xf numFmtId="165" fontId="2" fillId="9" borderId="1" xfId="0" applyNumberFormat="1" applyFont="1" applyFill="1" applyBorder="1" applyAlignment="1" applyProtection="1">
      <alignment vertical="top" wrapText="1"/>
      <protection locked="0"/>
    </xf>
    <xf numFmtId="165" fontId="2" fillId="0" borderId="2" xfId="0" applyNumberFormat="1" applyFont="1" applyBorder="1" applyAlignment="1">
      <alignment vertical="top" wrapText="1"/>
    </xf>
    <xf numFmtId="3" fontId="2" fillId="0" borderId="3" xfId="0" applyNumberFormat="1" applyFont="1" applyBorder="1" applyAlignment="1">
      <alignment vertical="top" wrapText="1"/>
    </xf>
    <xf numFmtId="0" fontId="0" fillId="0" borderId="1" xfId="0" applyBorder="1" applyAlignment="1">
      <alignment vertical="top" wrapText="1"/>
    </xf>
    <xf numFmtId="166" fontId="2" fillId="0" borderId="1" xfId="0" applyNumberFormat="1" applyFont="1" applyBorder="1" applyAlignment="1">
      <alignment vertical="top" wrapText="1"/>
    </xf>
    <xf numFmtId="167" fontId="2" fillId="0" borderId="1" xfId="0" applyNumberFormat="1" applyFont="1" applyBorder="1" applyAlignment="1">
      <alignment vertical="top" wrapText="1"/>
    </xf>
    <xf numFmtId="3" fontId="2" fillId="5" borderId="2" xfId="0" applyNumberFormat="1" applyFont="1" applyFill="1" applyBorder="1" applyAlignment="1">
      <alignment vertical="top" wrapText="1"/>
    </xf>
    <xf numFmtId="3" fontId="5" fillId="0" borderId="1" xfId="0" applyNumberFormat="1" applyFont="1" applyBorder="1" applyAlignment="1">
      <alignment vertical="top" wrapText="1"/>
    </xf>
    <xf numFmtId="0" fontId="5" fillId="0" borderId="1" xfId="0" applyFont="1" applyBorder="1" applyAlignment="1">
      <alignment vertical="top"/>
    </xf>
    <xf numFmtId="168" fontId="2" fillId="0" borderId="2" xfId="0" applyNumberFormat="1" applyFont="1" applyBorder="1" applyAlignment="1">
      <alignment vertical="top" wrapText="1"/>
    </xf>
    <xf numFmtId="164" fontId="2" fillId="0" borderId="1" xfId="0" applyNumberFormat="1" applyFont="1" applyBorder="1" applyAlignment="1">
      <alignment vertical="center" wrapText="1"/>
    </xf>
    <xf numFmtId="164" fontId="2" fillId="5" borderId="1" xfId="0" applyNumberFormat="1" applyFont="1" applyFill="1" applyBorder="1" applyAlignment="1">
      <alignment vertical="center" wrapText="1"/>
    </xf>
    <xf numFmtId="164" fontId="2" fillId="5" borderId="1" xfId="0" applyNumberFormat="1" applyFont="1" applyFill="1" applyBorder="1" applyAlignment="1">
      <alignment vertical="top" wrapText="1"/>
    </xf>
    <xf numFmtId="164" fontId="2" fillId="5" borderId="2" xfId="0" applyNumberFormat="1" applyFont="1" applyFill="1" applyBorder="1" applyAlignment="1">
      <alignment vertical="top" wrapText="1"/>
    </xf>
    <xf numFmtId="165" fontId="2" fillId="9" borderId="1" xfId="0" applyNumberFormat="1" applyFont="1" applyFill="1" applyBorder="1" applyAlignment="1" applyProtection="1">
      <alignment vertical="center" wrapText="1"/>
      <protection locked="0"/>
    </xf>
    <xf numFmtId="165" fontId="2" fillId="5" borderId="2" xfId="0" applyNumberFormat="1" applyFont="1" applyFill="1" applyBorder="1" applyAlignment="1">
      <alignment vertical="top" wrapText="1"/>
    </xf>
    <xf numFmtId="0" fontId="4" fillId="3" borderId="6" xfId="0" applyFont="1" applyFill="1" applyBorder="1" applyAlignment="1">
      <alignment horizontal="center" vertical="top" wrapText="1"/>
    </xf>
    <xf numFmtId="3" fontId="4" fillId="3" borderId="6" xfId="0" applyNumberFormat="1" applyFont="1" applyFill="1" applyBorder="1" applyAlignment="1">
      <alignment horizontal="center" vertical="top" wrapText="1"/>
    </xf>
    <xf numFmtId="164" fontId="4" fillId="4" borderId="6" xfId="0" applyNumberFormat="1" applyFont="1" applyFill="1" applyBorder="1" applyAlignment="1">
      <alignment horizontal="center" vertical="top" wrapText="1"/>
    </xf>
    <xf numFmtId="0" fontId="5" fillId="5" borderId="1" xfId="0" applyFont="1" applyFill="1" applyBorder="1" applyAlignment="1">
      <alignment vertical="top" wrapText="1"/>
    </xf>
    <xf numFmtId="4" fontId="2" fillId="9" borderId="1" xfId="0" applyNumberFormat="1" applyFont="1" applyFill="1" applyBorder="1" applyAlignment="1" applyProtection="1">
      <alignment vertical="top" wrapText="1"/>
      <protection locked="0"/>
    </xf>
    <xf numFmtId="164" fontId="0" fillId="0" borderId="1" xfId="0" applyNumberFormat="1" applyBorder="1" applyAlignment="1">
      <alignment vertical="top" wrapText="1"/>
    </xf>
    <xf numFmtId="165" fontId="2" fillId="5" borderId="1" xfId="0" applyNumberFormat="1" applyFont="1" applyFill="1" applyBorder="1" applyAlignment="1">
      <alignment vertical="top" wrapText="1"/>
    </xf>
    <xf numFmtId="0" fontId="2" fillId="0" borderId="0" xfId="0" applyFont="1" applyAlignment="1">
      <alignment horizontal="left"/>
    </xf>
    <xf numFmtId="0" fontId="2" fillId="0" borderId="0" xfId="0" applyFont="1"/>
    <xf numFmtId="49" fontId="1" fillId="0" borderId="0" xfId="0" applyNumberFormat="1" applyFont="1" applyAlignment="1">
      <alignment vertical="top"/>
    </xf>
    <xf numFmtId="49" fontId="1" fillId="0" borderId="0" xfId="0" applyNumberFormat="1" applyFont="1"/>
    <xf numFmtId="3" fontId="0" fillId="0" borderId="0" xfId="0" applyNumberFormat="1"/>
    <xf numFmtId="0" fontId="0" fillId="0" borderId="0" xfId="0" applyAlignment="1">
      <alignment horizontal="center" vertical="center"/>
    </xf>
    <xf numFmtId="164" fontId="0" fillId="0" borderId="0" xfId="0" applyNumberFormat="1" applyAlignment="1">
      <alignment horizontal="center" vertical="center"/>
    </xf>
    <xf numFmtId="49" fontId="2" fillId="0" borderId="0" xfId="0" applyNumberFormat="1" applyFont="1"/>
    <xf numFmtId="3" fontId="2" fillId="0" borderId="0" xfId="0" applyNumberFormat="1" applyFont="1" applyAlignment="1">
      <alignment vertical="top" wrapText="1"/>
    </xf>
    <xf numFmtId="165" fontId="2" fillId="0" borderId="0" xfId="0" applyNumberFormat="1" applyFont="1" applyAlignment="1" applyProtection="1">
      <alignment vertical="center" wrapText="1"/>
      <protection locked="0"/>
    </xf>
    <xf numFmtId="165" fontId="2" fillId="0" borderId="0" xfId="0" applyNumberFormat="1" applyFont="1" applyAlignment="1">
      <alignment vertical="top" wrapText="1"/>
    </xf>
    <xf numFmtId="0" fontId="8" fillId="0" borderId="0" xfId="0" applyFont="1" applyAlignment="1">
      <alignment vertical="top" wrapText="1"/>
    </xf>
    <xf numFmtId="3" fontId="8" fillId="0" borderId="0" xfId="0" applyNumberFormat="1" applyFont="1" applyAlignment="1">
      <alignment vertical="top" wrapText="1"/>
    </xf>
    <xf numFmtId="164" fontId="8" fillId="0" borderId="0" xfId="0" applyNumberFormat="1" applyFont="1" applyAlignment="1">
      <alignment vertical="top" wrapText="1"/>
    </xf>
    <xf numFmtId="0" fontId="2" fillId="5" borderId="1" xfId="0" applyFont="1" applyFill="1" applyBorder="1" applyAlignment="1">
      <alignment horizontal="left" vertical="top" wrapText="1"/>
    </xf>
    <xf numFmtId="3" fontId="2" fillId="5" borderId="1" xfId="0" applyNumberFormat="1" applyFont="1" applyFill="1" applyBorder="1" applyAlignment="1">
      <alignment vertical="top"/>
    </xf>
    <xf numFmtId="165" fontId="8" fillId="0" borderId="0" xfId="0" applyNumberFormat="1" applyFont="1" applyAlignment="1">
      <alignment vertical="top" wrapText="1"/>
    </xf>
    <xf numFmtId="49" fontId="1" fillId="0" borderId="0" xfId="0" applyNumberFormat="1" applyFont="1" applyAlignment="1">
      <alignment horizontal="left"/>
    </xf>
    <xf numFmtId="49" fontId="2" fillId="10" borderId="1" xfId="0" applyNumberFormat="1" applyFont="1" applyFill="1" applyBorder="1" applyAlignment="1">
      <alignment vertical="top" wrapText="1"/>
    </xf>
    <xf numFmtId="49" fontId="6" fillId="8" borderId="1" xfId="0" applyNumberFormat="1" applyFont="1" applyFill="1" applyBorder="1" applyAlignment="1">
      <alignment vertical="top" wrapText="1"/>
    </xf>
    <xf numFmtId="49" fontId="7" fillId="8" borderId="1" xfId="0" applyNumberFormat="1" applyFont="1" applyFill="1" applyBorder="1" applyAlignment="1">
      <alignment vertical="top" wrapText="1"/>
    </xf>
    <xf numFmtId="49" fontId="4" fillId="4" borderId="1" xfId="0" applyNumberFormat="1" applyFont="1" applyFill="1" applyBorder="1" applyAlignment="1">
      <alignment horizontal="center" vertical="top" wrapText="1"/>
    </xf>
    <xf numFmtId="3" fontId="4" fillId="5" borderId="1" xfId="0" applyNumberFormat="1" applyFont="1" applyFill="1" applyBorder="1" applyAlignment="1">
      <alignment horizontal="left" vertical="top"/>
    </xf>
    <xf numFmtId="3" fontId="4" fillId="5" borderId="1" xfId="0" applyNumberFormat="1" applyFont="1" applyFill="1" applyBorder="1" applyAlignment="1">
      <alignment horizontal="center" vertical="top" wrapText="1"/>
    </xf>
    <xf numFmtId="165" fontId="2" fillId="8" borderId="1" xfId="0" applyNumberFormat="1" applyFont="1" applyFill="1" applyBorder="1" applyAlignment="1">
      <alignment vertical="top" wrapText="1"/>
    </xf>
    <xf numFmtId="3" fontId="0" fillId="0" borderId="1" xfId="0" applyNumberFormat="1" applyBorder="1" applyAlignment="1">
      <alignment vertical="top" wrapText="1"/>
    </xf>
    <xf numFmtId="0" fontId="2" fillId="3" borderId="6" xfId="0" applyFont="1" applyFill="1" applyBorder="1" applyAlignment="1">
      <alignment vertical="top"/>
    </xf>
    <xf numFmtId="0" fontId="2" fillId="3" borderId="10" xfId="0" applyFont="1" applyFill="1" applyBorder="1" applyAlignment="1">
      <alignment vertical="top" wrapText="1"/>
    </xf>
    <xf numFmtId="3" fontId="4" fillId="5" borderId="8" xfId="0" applyNumberFormat="1" applyFont="1" applyFill="1" applyBorder="1" applyAlignment="1">
      <alignment vertical="top" wrapText="1"/>
    </xf>
    <xf numFmtId="3" fontId="4" fillId="5" borderId="9" xfId="0" applyNumberFormat="1" applyFont="1" applyFill="1" applyBorder="1" applyAlignment="1">
      <alignment vertical="top" wrapText="1"/>
    </xf>
    <xf numFmtId="4" fontId="2" fillId="0" borderId="1" xfId="0" applyNumberFormat="1" applyFont="1" applyBorder="1" applyAlignment="1">
      <alignment vertical="top" wrapText="1"/>
    </xf>
    <xf numFmtId="4" fontId="2" fillId="5" borderId="1" xfId="0" applyNumberFormat="1" applyFont="1" applyFill="1" applyBorder="1" applyAlignment="1">
      <alignment vertical="top" wrapText="1"/>
    </xf>
    <xf numFmtId="169" fontId="2" fillId="0" borderId="1" xfId="0" applyNumberFormat="1" applyFont="1" applyBorder="1" applyAlignment="1">
      <alignment vertical="top" wrapText="1"/>
    </xf>
    <xf numFmtId="0" fontId="8" fillId="0" borderId="0" xfId="2"/>
    <xf numFmtId="0" fontId="1" fillId="0" borderId="0" xfId="2" applyFont="1" applyAlignment="1">
      <alignment vertical="top" wrapText="1"/>
    </xf>
    <xf numFmtId="0" fontId="12" fillId="0" borderId="0" xfId="2" applyFont="1" applyAlignment="1">
      <alignment vertical="center"/>
    </xf>
    <xf numFmtId="165" fontId="12" fillId="6" borderId="20" xfId="2" applyNumberFormat="1" applyFont="1" applyFill="1" applyBorder="1" applyAlignment="1">
      <alignment vertical="center"/>
    </xf>
    <xf numFmtId="165" fontId="10" fillId="0" borderId="7" xfId="2" applyNumberFormat="1" applyFont="1" applyBorder="1" applyAlignment="1">
      <alignment vertical="center"/>
    </xf>
    <xf numFmtId="165" fontId="10" fillId="0" borderId="22" xfId="2" applyNumberFormat="1" applyFont="1" applyBorder="1" applyAlignment="1">
      <alignment horizontal="right" vertical="center"/>
    </xf>
    <xf numFmtId="165" fontId="10" fillId="0" borderId="23" xfId="2" applyNumberFormat="1" applyFont="1" applyBorder="1" applyAlignment="1">
      <alignment horizontal="right" vertical="center"/>
    </xf>
    <xf numFmtId="9" fontId="2" fillId="3" borderId="1" xfId="2" applyNumberFormat="1" applyFont="1" applyFill="1" applyBorder="1" applyAlignment="1" applyProtection="1">
      <alignment horizontal="center" vertical="center"/>
      <protection locked="0"/>
    </xf>
    <xf numFmtId="165" fontId="10" fillId="0" borderId="24" xfId="2" applyNumberFormat="1" applyFont="1" applyBorder="1" applyAlignment="1">
      <alignment horizontal="right" vertical="center"/>
    </xf>
    <xf numFmtId="0" fontId="8" fillId="0" borderId="0" xfId="2" applyAlignment="1">
      <alignment vertical="center"/>
    </xf>
    <xf numFmtId="0" fontId="15" fillId="0" borderId="0" xfId="2" applyFont="1" applyAlignment="1">
      <alignment horizontal="left" vertical="center" wrapText="1"/>
    </xf>
    <xf numFmtId="0" fontId="14" fillId="0" borderId="0" xfId="2" applyFont="1"/>
    <xf numFmtId="0" fontId="17" fillId="12" borderId="0" xfId="3" applyNumberFormat="1" applyFont="1" applyFill="1" applyAlignment="1">
      <alignment horizontal="center" vertical="center"/>
    </xf>
    <xf numFmtId="0" fontId="15" fillId="0" borderId="0" xfId="2" applyFont="1" applyAlignment="1">
      <alignment horizontal="left" vertical="center"/>
    </xf>
    <xf numFmtId="165" fontId="8" fillId="0" borderId="7" xfId="2" applyNumberFormat="1" applyBorder="1" applyAlignment="1">
      <alignment vertical="center"/>
    </xf>
    <xf numFmtId="0" fontId="20" fillId="0" borderId="0" xfId="2" applyFont="1"/>
    <xf numFmtId="0" fontId="8" fillId="0" borderId="0" xfId="2" applyAlignment="1">
      <alignment horizontal="left" vertical="center"/>
    </xf>
    <xf numFmtId="0" fontId="2" fillId="11" borderId="13" xfId="2" applyFont="1" applyFill="1" applyBorder="1" applyAlignment="1">
      <alignment horizontal="left" vertical="center" wrapText="1"/>
    </xf>
    <xf numFmtId="0" fontId="10" fillId="11" borderId="12" xfId="2" applyFont="1" applyFill="1" applyBorder="1" applyAlignment="1">
      <alignment horizontal="left" vertical="center"/>
    </xf>
    <xf numFmtId="0" fontId="21" fillId="0" borderId="0" xfId="2" applyFont="1" applyAlignment="1">
      <alignment vertical="center" wrapText="1"/>
    </xf>
    <xf numFmtId="0" fontId="12" fillId="0" borderId="0" xfId="2" applyFont="1"/>
    <xf numFmtId="0" fontId="11" fillId="0" borderId="0" xfId="2" applyFont="1"/>
    <xf numFmtId="0" fontId="12" fillId="0" borderId="0" xfId="2" applyFont="1" applyAlignment="1">
      <alignment horizontal="right" vertical="center"/>
    </xf>
    <xf numFmtId="0" fontId="10" fillId="0" borderId="0" xfId="2" applyFont="1"/>
    <xf numFmtId="170" fontId="17" fillId="9" borderId="13" xfId="3" applyNumberFormat="1" applyFont="1" applyFill="1" applyBorder="1" applyAlignment="1" applyProtection="1">
      <alignment horizontal="center" vertical="center"/>
      <protection locked="0"/>
    </xf>
    <xf numFmtId="0" fontId="17" fillId="9" borderId="7" xfId="3" applyNumberFormat="1" applyFont="1" applyFill="1" applyBorder="1" applyAlignment="1" applyProtection="1">
      <alignment horizontal="center" vertical="center"/>
      <protection locked="0"/>
    </xf>
    <xf numFmtId="2" fontId="8" fillId="0" borderId="25" xfId="2" applyNumberFormat="1" applyBorder="1" applyAlignment="1">
      <alignment vertical="center"/>
    </xf>
    <xf numFmtId="0" fontId="0" fillId="0" borderId="15" xfId="0" applyBorder="1" applyAlignment="1">
      <alignment vertical="center"/>
    </xf>
    <xf numFmtId="0" fontId="8" fillId="0" borderId="26" xfId="2" applyBorder="1" applyAlignment="1">
      <alignment vertical="center" wrapText="1"/>
    </xf>
    <xf numFmtId="0" fontId="18" fillId="0" borderId="0" xfId="2" applyFont="1" applyAlignment="1">
      <alignment horizontal="left" vertical="top" wrapText="1"/>
    </xf>
    <xf numFmtId="0" fontId="15" fillId="0" borderId="0" xfId="2" applyFont="1" applyAlignment="1">
      <alignment horizontal="left" vertical="top" wrapText="1"/>
    </xf>
    <xf numFmtId="0" fontId="2" fillId="0" borderId="0" xfId="2" applyFont="1" applyAlignment="1">
      <alignment horizontal="left" vertical="top" wrapText="1"/>
    </xf>
    <xf numFmtId="0" fontId="23" fillId="0" borderId="0" xfId="2" applyFont="1" applyAlignment="1">
      <alignment horizontal="left" vertical="center" wrapText="1"/>
    </xf>
    <xf numFmtId="0" fontId="1" fillId="0" borderId="0" xfId="2" applyFont="1" applyAlignment="1">
      <alignment horizontal="left" vertical="center" wrapText="1"/>
    </xf>
    <xf numFmtId="0" fontId="12" fillId="9" borderId="8" xfId="2" applyFont="1" applyFill="1" applyBorder="1" applyAlignment="1" applyProtection="1">
      <alignment horizontal="center" vertical="center" wrapText="1"/>
      <protection locked="0"/>
    </xf>
    <xf numFmtId="0" fontId="12" fillId="9" borderId="3" xfId="2" applyFont="1" applyFill="1" applyBorder="1" applyAlignment="1" applyProtection="1">
      <alignment horizontal="center" vertical="center" wrapText="1"/>
      <protection locked="0"/>
    </xf>
    <xf numFmtId="0" fontId="8" fillId="0" borderId="0" xfId="2" applyAlignment="1">
      <alignment horizontal="left" vertical="top" wrapText="1"/>
    </xf>
    <xf numFmtId="0" fontId="3" fillId="3" borderId="17" xfId="2" applyFont="1" applyFill="1" applyBorder="1" applyAlignment="1">
      <alignment horizontal="left" vertical="center"/>
    </xf>
    <xf numFmtId="0" fontId="3" fillId="3" borderId="18" xfId="2" applyFont="1" applyFill="1" applyBorder="1" applyAlignment="1">
      <alignment horizontal="left" vertical="center"/>
    </xf>
    <xf numFmtId="0" fontId="10" fillId="0" borderId="17" xfId="2" applyFont="1" applyBorder="1" applyAlignment="1">
      <alignment horizontal="left" vertical="center"/>
    </xf>
    <xf numFmtId="0" fontId="10" fillId="0" borderId="18" xfId="2" applyFont="1" applyBorder="1" applyAlignment="1">
      <alignment horizontal="left" vertical="center"/>
    </xf>
    <xf numFmtId="0" fontId="10" fillId="0" borderId="21" xfId="2" applyFont="1" applyBorder="1" applyAlignment="1">
      <alignment horizontal="left" vertical="center"/>
    </xf>
    <xf numFmtId="0" fontId="13" fillId="0" borderId="0" xfId="2" applyFont="1" applyAlignment="1">
      <alignment horizontal="center" vertical="top" wrapText="1"/>
    </xf>
    <xf numFmtId="0" fontId="13" fillId="0" borderId="0" xfId="2" applyFont="1" applyAlignment="1">
      <alignment horizontal="center" vertical="top"/>
    </xf>
    <xf numFmtId="0" fontId="13" fillId="0" borderId="11" xfId="2" applyFont="1" applyBorder="1" applyAlignment="1">
      <alignment horizontal="center" vertical="top"/>
    </xf>
    <xf numFmtId="0" fontId="17" fillId="11" borderId="14" xfId="2" applyFont="1" applyFill="1" applyBorder="1" applyAlignment="1">
      <alignment horizontal="left" vertical="center" wrapText="1"/>
    </xf>
    <xf numFmtId="0" fontId="17" fillId="11" borderId="15" xfId="2" applyFont="1" applyFill="1" applyBorder="1" applyAlignment="1">
      <alignment horizontal="left" vertical="center" wrapText="1"/>
    </xf>
    <xf numFmtId="0" fontId="17" fillId="11" borderId="4" xfId="2" applyFont="1" applyFill="1" applyBorder="1" applyAlignment="1">
      <alignment horizontal="left" vertical="center" wrapText="1"/>
    </xf>
    <xf numFmtId="0" fontId="17" fillId="11" borderId="5" xfId="2" applyFont="1" applyFill="1" applyBorder="1" applyAlignment="1">
      <alignment horizontal="left" vertical="center" wrapText="1"/>
    </xf>
    <xf numFmtId="0" fontId="10" fillId="11" borderId="19" xfId="2" applyFont="1" applyFill="1" applyBorder="1" applyAlignment="1">
      <alignment horizontal="center" vertical="center"/>
    </xf>
    <xf numFmtId="0" fontId="0" fillId="0" borderId="5" xfId="0" applyBorder="1" applyAlignment="1">
      <alignment vertical="center"/>
    </xf>
    <xf numFmtId="0" fontId="0" fillId="0" borderId="28" xfId="0" applyBorder="1" applyAlignment="1">
      <alignment vertical="center"/>
    </xf>
    <xf numFmtId="0" fontId="0" fillId="0" borderId="15" xfId="0" applyBorder="1" applyAlignment="1">
      <alignment vertical="center"/>
    </xf>
    <xf numFmtId="0" fontId="0" fillId="0" borderId="27" xfId="0" applyBorder="1" applyAlignment="1">
      <alignment vertical="center"/>
    </xf>
    <xf numFmtId="0" fontId="10" fillId="3" borderId="14" xfId="2" applyFont="1" applyFill="1" applyBorder="1" applyAlignment="1">
      <alignment horizontal="left" vertical="center"/>
    </xf>
    <xf numFmtId="0" fontId="10" fillId="3" borderId="15" xfId="2" applyFont="1" applyFill="1" applyBorder="1" applyAlignment="1">
      <alignment horizontal="left" vertical="center"/>
    </xf>
    <xf numFmtId="0" fontId="2" fillId="3" borderId="16" xfId="2" applyFont="1" applyFill="1" applyBorder="1" applyAlignment="1">
      <alignment horizontal="left" vertical="center"/>
    </xf>
    <xf numFmtId="0" fontId="2" fillId="3" borderId="9" xfId="2" applyFont="1" applyFill="1" applyBorder="1" applyAlignment="1">
      <alignment horizontal="left" vertical="center"/>
    </xf>
    <xf numFmtId="0" fontId="2" fillId="3" borderId="16" xfId="2" applyFont="1" applyFill="1" applyBorder="1" applyAlignment="1">
      <alignment horizontal="left" vertical="center" wrapText="1"/>
    </xf>
    <xf numFmtId="0" fontId="2" fillId="3" borderId="9" xfId="2" applyFont="1" applyFill="1" applyBorder="1" applyAlignment="1">
      <alignment horizontal="left" vertical="center" wrapText="1"/>
    </xf>
    <xf numFmtId="0" fontId="2" fillId="3" borderId="4" xfId="2" applyFont="1" applyFill="1" applyBorder="1" applyAlignment="1">
      <alignment horizontal="left" vertical="center"/>
    </xf>
    <xf numFmtId="0" fontId="2" fillId="3" borderId="5" xfId="2" applyFont="1" applyFill="1" applyBorder="1" applyAlignment="1">
      <alignment horizontal="left" vertical="center"/>
    </xf>
    <xf numFmtId="0" fontId="15" fillId="0" borderId="0" xfId="2" applyFont="1" applyAlignment="1">
      <alignment horizontal="left" vertical="center" wrapText="1"/>
    </xf>
    <xf numFmtId="0" fontId="2" fillId="5" borderId="8" xfId="0" applyFont="1" applyFill="1" applyBorder="1" applyAlignment="1">
      <alignment horizontal="right" vertical="center"/>
    </xf>
    <xf numFmtId="0" fontId="2" fillId="5" borderId="9" xfId="0" applyFont="1" applyFill="1" applyBorder="1" applyAlignment="1">
      <alignment horizontal="right" vertical="center"/>
    </xf>
    <xf numFmtId="0" fontId="2" fillId="5" borderId="3" xfId="0" applyFont="1" applyFill="1" applyBorder="1" applyAlignment="1">
      <alignment horizontal="right" vertical="center"/>
    </xf>
  </cellXfs>
  <cellStyles count="4">
    <cellStyle name="Standard" xfId="0" builtinId="0"/>
    <cellStyle name="Standard 2" xfId="1" xr:uid="{8B2AC9FF-7638-4F10-A6A5-CC9B8B6A704D}"/>
    <cellStyle name="Standard 3" xfId="2" xr:uid="{AC484CAB-E4D6-4F31-A832-4F2ACD0F1286}"/>
    <cellStyle name="Währung 2" xfId="3" xr:uid="{31A157D1-C53F-417D-9BC2-C0A87E2C3C8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2013 – 2022-Desig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3640E4-EB60-4B7C-9EFC-C6460AD4DF0C}">
  <dimension ref="B1:J31"/>
  <sheetViews>
    <sheetView showGridLines="0" tabSelected="1" zoomScale="85" zoomScaleNormal="85" workbookViewId="0">
      <selection activeCell="C11" sqref="C11"/>
    </sheetView>
  </sheetViews>
  <sheetFormatPr baseColWidth="10" defaultColWidth="11.453125" defaultRowHeight="12.5" outlineLevelRow="1" x14ac:dyDescent="0.25"/>
  <cols>
    <col min="1" max="1" width="3.54296875" style="99" customWidth="1"/>
    <col min="2" max="2" width="5.54296875" style="99" customWidth="1"/>
    <col min="3" max="3" width="56.54296875" style="99" customWidth="1"/>
    <col min="4" max="4" width="13.90625" style="99" customWidth="1"/>
    <col min="5" max="5" width="15.54296875" style="99" customWidth="1"/>
    <col min="6" max="7" width="23.90625" style="99" customWidth="1"/>
    <col min="8" max="8" width="34.453125" style="99" customWidth="1"/>
    <col min="9" max="16384" width="11.453125" style="99"/>
  </cols>
  <sheetData>
    <row r="1" spans="2:9" ht="13" x14ac:dyDescent="0.3">
      <c r="B1" s="122" t="s">
        <v>96</v>
      </c>
    </row>
    <row r="2" spans="2:9" ht="23" x14ac:dyDescent="0.5">
      <c r="B2" s="120" t="s">
        <v>95</v>
      </c>
      <c r="E2" s="121" t="s">
        <v>0</v>
      </c>
      <c r="F2" s="133"/>
      <c r="G2" s="134"/>
    </row>
    <row r="3" spans="2:9" ht="12.65" customHeight="1" x14ac:dyDescent="0.5">
      <c r="B3" s="120"/>
    </row>
    <row r="4" spans="2:9" ht="15.5" x14ac:dyDescent="0.35">
      <c r="B4" s="119" t="s">
        <v>1</v>
      </c>
    </row>
    <row r="5" spans="2:9" ht="170.25" customHeight="1" outlineLevel="1" x14ac:dyDescent="0.25">
      <c r="B5" s="131" t="s">
        <v>97</v>
      </c>
      <c r="C5" s="132"/>
      <c r="D5" s="132"/>
      <c r="E5" s="132"/>
      <c r="F5" s="132"/>
      <c r="G5" s="132"/>
      <c r="H5" s="118"/>
    </row>
    <row r="6" spans="2:9" ht="80.150000000000006" customHeight="1" outlineLevel="1" x14ac:dyDescent="0.25">
      <c r="B6" s="135" t="s">
        <v>99</v>
      </c>
      <c r="C6" s="135"/>
      <c r="D6" s="135"/>
      <c r="E6" s="135"/>
      <c r="F6" s="135"/>
      <c r="G6" s="135"/>
      <c r="H6" s="118"/>
    </row>
    <row r="7" spans="2:9" ht="9.65" customHeight="1" x14ac:dyDescent="0.25">
      <c r="B7" s="108"/>
      <c r="E7" s="141"/>
      <c r="F7" s="141"/>
    </row>
    <row r="8" spans="2:9" ht="22.4" customHeight="1" x14ac:dyDescent="0.25">
      <c r="B8" s="101" t="s">
        <v>94</v>
      </c>
      <c r="E8" s="142"/>
      <c r="F8" s="142"/>
    </row>
    <row r="9" spans="2:9" ht="5.4" customHeight="1" thickBot="1" x14ac:dyDescent="0.3">
      <c r="B9" s="101"/>
      <c r="E9" s="143"/>
      <c r="F9" s="143"/>
    </row>
    <row r="10" spans="2:9" s="115" customFormat="1" ht="77.150000000000006" customHeight="1" x14ac:dyDescent="0.35">
      <c r="B10" s="117" t="s">
        <v>88</v>
      </c>
      <c r="C10" s="148" t="s">
        <v>2</v>
      </c>
      <c r="D10" s="149"/>
      <c r="E10" s="149"/>
      <c r="F10" s="150"/>
      <c r="G10" s="116" t="s">
        <v>3</v>
      </c>
    </row>
    <row r="11" spans="2:9" ht="32.4" customHeight="1" thickBot="1" x14ac:dyDescent="0.35">
      <c r="B11" s="125" t="s">
        <v>21</v>
      </c>
      <c r="C11" s="127" t="s">
        <v>98</v>
      </c>
      <c r="D11" s="126"/>
      <c r="E11" s="151"/>
      <c r="F11" s="152"/>
      <c r="G11" s="113">
        <f>Einzelpreise!O43</f>
        <v>0</v>
      </c>
      <c r="I11" s="114"/>
    </row>
    <row r="12" spans="2:9" ht="15.5" x14ac:dyDescent="0.25">
      <c r="B12" s="101"/>
      <c r="G12" s="108"/>
    </row>
    <row r="13" spans="2:9" ht="15.5" x14ac:dyDescent="0.35">
      <c r="B13" s="110" t="s">
        <v>4</v>
      </c>
      <c r="G13" s="108"/>
    </row>
    <row r="14" spans="2:9" ht="6.65" customHeight="1" x14ac:dyDescent="0.25">
      <c r="B14" s="101"/>
      <c r="G14" s="108"/>
    </row>
    <row r="15" spans="2:9" ht="28.4" customHeight="1" x14ac:dyDescent="0.25">
      <c r="B15" s="128" t="s">
        <v>93</v>
      </c>
      <c r="C15" s="129"/>
      <c r="D15" s="129"/>
      <c r="E15" s="129"/>
      <c r="F15" s="129"/>
      <c r="G15" s="129"/>
    </row>
    <row r="16" spans="2:9" ht="5.4" customHeight="1" thickBot="1" x14ac:dyDescent="0.3">
      <c r="B16" s="109"/>
      <c r="C16" s="109"/>
      <c r="D16" s="109"/>
      <c r="E16" s="109"/>
      <c r="F16" s="109"/>
    </row>
    <row r="17" spans="2:10" ht="18.649999999999999" customHeight="1" x14ac:dyDescent="0.25">
      <c r="B17" s="146" t="s">
        <v>5</v>
      </c>
      <c r="C17" s="147"/>
      <c r="D17" s="147"/>
      <c r="E17" s="147"/>
      <c r="F17" s="123">
        <v>0</v>
      </c>
    </row>
    <row r="18" spans="2:10" ht="18.649999999999999" customHeight="1" thickBot="1" x14ac:dyDescent="0.3">
      <c r="B18" s="144" t="s">
        <v>6</v>
      </c>
      <c r="C18" s="145"/>
      <c r="D18" s="145"/>
      <c r="E18" s="145"/>
      <c r="F18" s="124">
        <v>14</v>
      </c>
    </row>
    <row r="19" spans="2:10" ht="5.4" customHeight="1" x14ac:dyDescent="0.25">
      <c r="B19" s="109"/>
      <c r="C19" s="112"/>
      <c r="D19" s="112"/>
      <c r="E19" s="112"/>
      <c r="F19" s="111"/>
    </row>
    <row r="20" spans="2:10" ht="13.4" customHeight="1" x14ac:dyDescent="0.25">
      <c r="B20" s="161" t="s">
        <v>7</v>
      </c>
      <c r="C20" s="161"/>
      <c r="D20" s="161"/>
      <c r="E20" s="161"/>
      <c r="F20" s="161"/>
      <c r="G20" s="161"/>
    </row>
    <row r="21" spans="2:10" x14ac:dyDescent="0.25">
      <c r="B21" s="109"/>
      <c r="C21" s="109"/>
      <c r="D21" s="109"/>
      <c r="E21" s="109"/>
      <c r="F21" s="109"/>
      <c r="G21" s="109"/>
    </row>
    <row r="22" spans="2:10" ht="15.5" x14ac:dyDescent="0.35">
      <c r="B22" s="110" t="s">
        <v>8</v>
      </c>
      <c r="C22" s="109"/>
      <c r="D22" s="109"/>
      <c r="E22" s="109"/>
      <c r="F22" s="109"/>
      <c r="G22" s="109"/>
    </row>
    <row r="23" spans="2:10" ht="12.65" customHeight="1" thickBot="1" x14ac:dyDescent="0.3">
      <c r="B23" s="101"/>
      <c r="G23" s="108"/>
    </row>
    <row r="24" spans="2:10" ht="27" customHeight="1" x14ac:dyDescent="0.25">
      <c r="B24" s="159" t="s">
        <v>87</v>
      </c>
      <c r="C24" s="160"/>
      <c r="D24" s="160"/>
      <c r="E24" s="160"/>
      <c r="F24" s="160"/>
      <c r="G24" s="107">
        <f>ROUND(G11,2)</f>
        <v>0</v>
      </c>
    </row>
    <row r="25" spans="2:10" ht="27" customHeight="1" x14ac:dyDescent="0.25">
      <c r="B25" s="157" t="s">
        <v>92</v>
      </c>
      <c r="C25" s="158"/>
      <c r="D25" s="158"/>
      <c r="E25" s="158"/>
      <c r="F25" s="106">
        <v>0.19</v>
      </c>
      <c r="G25" s="105">
        <f>ROUND(G24*F25,2)</f>
        <v>0</v>
      </c>
    </row>
    <row r="26" spans="2:10" ht="27" customHeight="1" x14ac:dyDescent="0.25">
      <c r="B26" s="155" t="s">
        <v>91</v>
      </c>
      <c r="C26" s="156"/>
      <c r="D26" s="156"/>
      <c r="E26" s="156"/>
      <c r="F26" s="156"/>
      <c r="G26" s="104">
        <f>ROUND(G24+G25,2)</f>
        <v>0</v>
      </c>
    </row>
    <row r="27" spans="2:10" ht="23.4" customHeight="1" thickBot="1" x14ac:dyDescent="0.3">
      <c r="B27" s="153" t="s">
        <v>9</v>
      </c>
      <c r="C27" s="154"/>
      <c r="D27" s="154"/>
      <c r="E27" s="154"/>
      <c r="F27" s="154"/>
      <c r="G27" s="103">
        <f>ROUND((G24+G25)*F17,2)</f>
        <v>0</v>
      </c>
    </row>
    <row r="28" spans="2:10" ht="10.4" customHeight="1" thickBot="1" x14ac:dyDescent="0.3">
      <c r="B28" s="138"/>
      <c r="C28" s="139"/>
      <c r="D28" s="139"/>
      <c r="E28" s="139"/>
      <c r="F28" s="139"/>
      <c r="G28" s="140"/>
    </row>
    <row r="29" spans="2:10" ht="23.15" customHeight="1" thickBot="1" x14ac:dyDescent="0.3">
      <c r="B29" s="136" t="s">
        <v>90</v>
      </c>
      <c r="C29" s="137"/>
      <c r="D29" s="137"/>
      <c r="E29" s="137"/>
      <c r="F29" s="137"/>
      <c r="G29" s="102">
        <f>ROUND(G26-G27,2)</f>
        <v>0</v>
      </c>
    </row>
    <row r="30" spans="2:10" ht="15.5" x14ac:dyDescent="0.25">
      <c r="B30" s="101"/>
    </row>
    <row r="31" spans="2:10" ht="35.9" customHeight="1" x14ac:dyDescent="0.25">
      <c r="B31" s="130" t="s">
        <v>89</v>
      </c>
      <c r="C31" s="130"/>
      <c r="D31" s="130"/>
      <c r="E31" s="130"/>
      <c r="F31" s="130"/>
      <c r="G31" s="130"/>
      <c r="H31" s="100"/>
      <c r="I31" s="100"/>
      <c r="J31" s="100"/>
    </row>
  </sheetData>
  <sheetProtection algorithmName="SHA-512" hashValue="inxDcuDfjK6Uk2R0iLPgHIqZKM+YLex0MwdKzwF6E7efHfcYB1bueBxJNcvllg38Zv24Wwre70+3NkpVkOPAYA==" saltValue="A3asOZnITtLWjtrvRmTefw==" spinCount="100000" sheet="1" objects="1" scenarios="1"/>
  <mergeCells count="18">
    <mergeCell ref="B24:F24"/>
    <mergeCell ref="B20:G20"/>
    <mergeCell ref="B15:G15"/>
    <mergeCell ref="B31:G31"/>
    <mergeCell ref="B5:G5"/>
    <mergeCell ref="F2:G2"/>
    <mergeCell ref="B6:G6"/>
    <mergeCell ref="B29:F29"/>
    <mergeCell ref="B28:G28"/>
    <mergeCell ref="F7:F9"/>
    <mergeCell ref="E7:E9"/>
    <mergeCell ref="B18:E18"/>
    <mergeCell ref="B17:E17"/>
    <mergeCell ref="C10:F10"/>
    <mergeCell ref="E11:F11"/>
    <mergeCell ref="B27:F27"/>
    <mergeCell ref="B26:F26"/>
    <mergeCell ref="B25:E25"/>
  </mergeCells>
  <dataValidations count="1">
    <dataValidation type="custom" allowBlank="1" showInputMessage="1" showErrorMessage="1" errorTitle="Achtung" error="Skontofristen unter 14 Tagen können nicht berücksichtigt werden." sqref="F18" xr:uid="{00000000-0002-0000-0000-000000000000}">
      <formula1>F18&gt;13.9</formula1>
    </dataValidation>
  </dataValidations>
  <pageMargins left="0.59055118110236227" right="0.39370078740157483" top="0.59055118110236227" bottom="0.39370078740157483" header="0.31496062992125984" footer="0.31496062992125984"/>
  <pageSetup paperSize="9" scale="65" orientation="portrait" r:id="rId1"/>
  <headerFooter>
    <oddFooter>&amp;L&amp;"Arial,Fett"&amp;9 25-08776&amp;C&amp;"Arial,Fett"&amp;9Mobilfunk 2026&amp;R&amp;"Arial,Fett"&amp;9Seite 1 von 2</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4A42C4-E63E-431C-8CA4-42DCE821D955}">
  <sheetPr>
    <pageSetUpPr fitToPage="1"/>
  </sheetPr>
  <dimension ref="B1:S70"/>
  <sheetViews>
    <sheetView zoomScale="85" zoomScaleNormal="85" workbookViewId="0">
      <selection activeCell="G43" sqref="G43"/>
    </sheetView>
  </sheetViews>
  <sheetFormatPr baseColWidth="10" defaultColWidth="11.453125" defaultRowHeight="14.5" x14ac:dyDescent="0.35"/>
  <cols>
    <col min="1" max="1" width="1" customWidth="1"/>
    <col min="2" max="2" width="6.26953125" style="73" customWidth="1"/>
    <col min="3" max="3" width="67.26953125" customWidth="1"/>
    <col min="4" max="4" width="3.54296875" customWidth="1"/>
    <col min="5" max="5" width="10.26953125" style="70" customWidth="1"/>
    <col min="6" max="6" width="9.81640625" style="71" customWidth="1"/>
    <col min="7" max="7" width="12" style="72" bestFit="1" customWidth="1"/>
    <col min="8" max="8" width="13.54296875" style="71" customWidth="1"/>
    <col min="9" max="9" width="16.81640625" customWidth="1"/>
    <col min="10" max="10" width="13.54296875" customWidth="1"/>
    <col min="11" max="12" width="14.7265625" customWidth="1"/>
    <col min="13" max="14" width="13.54296875" customWidth="1"/>
    <col min="15" max="15" width="15.54296875" customWidth="1"/>
    <col min="16" max="23" width="13.54296875" customWidth="1"/>
    <col min="257" max="257" width="1" customWidth="1"/>
    <col min="258" max="258" width="5.54296875" customWidth="1"/>
    <col min="259" max="259" width="59.453125" bestFit="1" customWidth="1"/>
    <col min="260" max="260" width="3.54296875" customWidth="1"/>
    <col min="261" max="261" width="9.453125" customWidth="1"/>
    <col min="262" max="262" width="7.54296875" customWidth="1"/>
    <col min="263" max="263" width="12" bestFit="1" customWidth="1"/>
    <col min="264" max="279" width="13.54296875" customWidth="1"/>
    <col min="513" max="513" width="1" customWidth="1"/>
    <col min="514" max="514" width="5.54296875" customWidth="1"/>
    <col min="515" max="515" width="59.453125" bestFit="1" customWidth="1"/>
    <col min="516" max="516" width="3.54296875" customWidth="1"/>
    <col min="517" max="517" width="9.453125" customWidth="1"/>
    <col min="518" max="518" width="7.54296875" customWidth="1"/>
    <col min="519" max="519" width="12" bestFit="1" customWidth="1"/>
    <col min="520" max="535" width="13.54296875" customWidth="1"/>
    <col min="769" max="769" width="1" customWidth="1"/>
    <col min="770" max="770" width="5.54296875" customWidth="1"/>
    <col min="771" max="771" width="59.453125" bestFit="1" customWidth="1"/>
    <col min="772" max="772" width="3.54296875" customWidth="1"/>
    <col min="773" max="773" width="9.453125" customWidth="1"/>
    <col min="774" max="774" width="7.54296875" customWidth="1"/>
    <col min="775" max="775" width="12" bestFit="1" customWidth="1"/>
    <col min="776" max="791" width="13.54296875" customWidth="1"/>
    <col min="1025" max="1025" width="1" customWidth="1"/>
    <col min="1026" max="1026" width="5.54296875" customWidth="1"/>
    <col min="1027" max="1027" width="59.453125" bestFit="1" customWidth="1"/>
    <col min="1028" max="1028" width="3.54296875" customWidth="1"/>
    <col min="1029" max="1029" width="9.453125" customWidth="1"/>
    <col min="1030" max="1030" width="7.54296875" customWidth="1"/>
    <col min="1031" max="1031" width="12" bestFit="1" customWidth="1"/>
    <col min="1032" max="1047" width="13.54296875" customWidth="1"/>
    <col min="1281" max="1281" width="1" customWidth="1"/>
    <col min="1282" max="1282" width="5.54296875" customWidth="1"/>
    <col min="1283" max="1283" width="59.453125" bestFit="1" customWidth="1"/>
    <col min="1284" max="1284" width="3.54296875" customWidth="1"/>
    <col min="1285" max="1285" width="9.453125" customWidth="1"/>
    <col min="1286" max="1286" width="7.54296875" customWidth="1"/>
    <col min="1287" max="1287" width="12" bestFit="1" customWidth="1"/>
    <col min="1288" max="1303" width="13.54296875" customWidth="1"/>
    <col min="1537" max="1537" width="1" customWidth="1"/>
    <col min="1538" max="1538" width="5.54296875" customWidth="1"/>
    <col min="1539" max="1539" width="59.453125" bestFit="1" customWidth="1"/>
    <col min="1540" max="1540" width="3.54296875" customWidth="1"/>
    <col min="1541" max="1541" width="9.453125" customWidth="1"/>
    <col min="1542" max="1542" width="7.54296875" customWidth="1"/>
    <col min="1543" max="1543" width="12" bestFit="1" customWidth="1"/>
    <col min="1544" max="1559" width="13.54296875" customWidth="1"/>
    <col min="1793" max="1793" width="1" customWidth="1"/>
    <col min="1794" max="1794" width="5.54296875" customWidth="1"/>
    <col min="1795" max="1795" width="59.453125" bestFit="1" customWidth="1"/>
    <col min="1796" max="1796" width="3.54296875" customWidth="1"/>
    <col min="1797" max="1797" width="9.453125" customWidth="1"/>
    <col min="1798" max="1798" width="7.54296875" customWidth="1"/>
    <col min="1799" max="1799" width="12" bestFit="1" customWidth="1"/>
    <col min="1800" max="1815" width="13.54296875" customWidth="1"/>
    <col min="2049" max="2049" width="1" customWidth="1"/>
    <col min="2050" max="2050" width="5.54296875" customWidth="1"/>
    <col min="2051" max="2051" width="59.453125" bestFit="1" customWidth="1"/>
    <col min="2052" max="2052" width="3.54296875" customWidth="1"/>
    <col min="2053" max="2053" width="9.453125" customWidth="1"/>
    <col min="2054" max="2054" width="7.54296875" customWidth="1"/>
    <col min="2055" max="2055" width="12" bestFit="1" customWidth="1"/>
    <col min="2056" max="2071" width="13.54296875" customWidth="1"/>
    <col min="2305" max="2305" width="1" customWidth="1"/>
    <col min="2306" max="2306" width="5.54296875" customWidth="1"/>
    <col min="2307" max="2307" width="59.453125" bestFit="1" customWidth="1"/>
    <col min="2308" max="2308" width="3.54296875" customWidth="1"/>
    <col min="2309" max="2309" width="9.453125" customWidth="1"/>
    <col min="2310" max="2310" width="7.54296875" customWidth="1"/>
    <col min="2311" max="2311" width="12" bestFit="1" customWidth="1"/>
    <col min="2312" max="2327" width="13.54296875" customWidth="1"/>
    <col min="2561" max="2561" width="1" customWidth="1"/>
    <col min="2562" max="2562" width="5.54296875" customWidth="1"/>
    <col min="2563" max="2563" width="59.453125" bestFit="1" customWidth="1"/>
    <col min="2564" max="2564" width="3.54296875" customWidth="1"/>
    <col min="2565" max="2565" width="9.453125" customWidth="1"/>
    <col min="2566" max="2566" width="7.54296875" customWidth="1"/>
    <col min="2567" max="2567" width="12" bestFit="1" customWidth="1"/>
    <col min="2568" max="2583" width="13.54296875" customWidth="1"/>
    <col min="2817" max="2817" width="1" customWidth="1"/>
    <col min="2818" max="2818" width="5.54296875" customWidth="1"/>
    <col min="2819" max="2819" width="59.453125" bestFit="1" customWidth="1"/>
    <col min="2820" max="2820" width="3.54296875" customWidth="1"/>
    <col min="2821" max="2821" width="9.453125" customWidth="1"/>
    <col min="2822" max="2822" width="7.54296875" customWidth="1"/>
    <col min="2823" max="2823" width="12" bestFit="1" customWidth="1"/>
    <col min="2824" max="2839" width="13.54296875" customWidth="1"/>
    <col min="3073" max="3073" width="1" customWidth="1"/>
    <col min="3074" max="3074" width="5.54296875" customWidth="1"/>
    <col min="3075" max="3075" width="59.453125" bestFit="1" customWidth="1"/>
    <col min="3076" max="3076" width="3.54296875" customWidth="1"/>
    <col min="3077" max="3077" width="9.453125" customWidth="1"/>
    <col min="3078" max="3078" width="7.54296875" customWidth="1"/>
    <col min="3079" max="3079" width="12" bestFit="1" customWidth="1"/>
    <col min="3080" max="3095" width="13.54296875" customWidth="1"/>
    <col min="3329" max="3329" width="1" customWidth="1"/>
    <col min="3330" max="3330" width="5.54296875" customWidth="1"/>
    <col min="3331" max="3331" width="59.453125" bestFit="1" customWidth="1"/>
    <col min="3332" max="3332" width="3.54296875" customWidth="1"/>
    <col min="3333" max="3333" width="9.453125" customWidth="1"/>
    <col min="3334" max="3334" width="7.54296875" customWidth="1"/>
    <col min="3335" max="3335" width="12" bestFit="1" customWidth="1"/>
    <col min="3336" max="3351" width="13.54296875" customWidth="1"/>
    <col min="3585" max="3585" width="1" customWidth="1"/>
    <col min="3586" max="3586" width="5.54296875" customWidth="1"/>
    <col min="3587" max="3587" width="59.453125" bestFit="1" customWidth="1"/>
    <col min="3588" max="3588" width="3.54296875" customWidth="1"/>
    <col min="3589" max="3589" width="9.453125" customWidth="1"/>
    <col min="3590" max="3590" width="7.54296875" customWidth="1"/>
    <col min="3591" max="3591" width="12" bestFit="1" customWidth="1"/>
    <col min="3592" max="3607" width="13.54296875" customWidth="1"/>
    <col min="3841" max="3841" width="1" customWidth="1"/>
    <col min="3842" max="3842" width="5.54296875" customWidth="1"/>
    <col min="3843" max="3843" width="59.453125" bestFit="1" customWidth="1"/>
    <col min="3844" max="3844" width="3.54296875" customWidth="1"/>
    <col min="3845" max="3845" width="9.453125" customWidth="1"/>
    <col min="3846" max="3846" width="7.54296875" customWidth="1"/>
    <col min="3847" max="3847" width="12" bestFit="1" customWidth="1"/>
    <col min="3848" max="3863" width="13.54296875" customWidth="1"/>
    <col min="4097" max="4097" width="1" customWidth="1"/>
    <col min="4098" max="4098" width="5.54296875" customWidth="1"/>
    <col min="4099" max="4099" width="59.453125" bestFit="1" customWidth="1"/>
    <col min="4100" max="4100" width="3.54296875" customWidth="1"/>
    <col min="4101" max="4101" width="9.453125" customWidth="1"/>
    <col min="4102" max="4102" width="7.54296875" customWidth="1"/>
    <col min="4103" max="4103" width="12" bestFit="1" customWidth="1"/>
    <col min="4104" max="4119" width="13.54296875" customWidth="1"/>
    <col min="4353" max="4353" width="1" customWidth="1"/>
    <col min="4354" max="4354" width="5.54296875" customWidth="1"/>
    <col min="4355" max="4355" width="59.453125" bestFit="1" customWidth="1"/>
    <col min="4356" max="4356" width="3.54296875" customWidth="1"/>
    <col min="4357" max="4357" width="9.453125" customWidth="1"/>
    <col min="4358" max="4358" width="7.54296875" customWidth="1"/>
    <col min="4359" max="4359" width="12" bestFit="1" customWidth="1"/>
    <col min="4360" max="4375" width="13.54296875" customWidth="1"/>
    <col min="4609" max="4609" width="1" customWidth="1"/>
    <col min="4610" max="4610" width="5.54296875" customWidth="1"/>
    <col min="4611" max="4611" width="59.453125" bestFit="1" customWidth="1"/>
    <col min="4612" max="4612" width="3.54296875" customWidth="1"/>
    <col min="4613" max="4613" width="9.453125" customWidth="1"/>
    <col min="4614" max="4614" width="7.54296875" customWidth="1"/>
    <col min="4615" max="4615" width="12" bestFit="1" customWidth="1"/>
    <col min="4616" max="4631" width="13.54296875" customWidth="1"/>
    <col min="4865" max="4865" width="1" customWidth="1"/>
    <col min="4866" max="4866" width="5.54296875" customWidth="1"/>
    <col min="4867" max="4867" width="59.453125" bestFit="1" customWidth="1"/>
    <col min="4868" max="4868" width="3.54296875" customWidth="1"/>
    <col min="4869" max="4869" width="9.453125" customWidth="1"/>
    <col min="4870" max="4870" width="7.54296875" customWidth="1"/>
    <col min="4871" max="4871" width="12" bestFit="1" customWidth="1"/>
    <col min="4872" max="4887" width="13.54296875" customWidth="1"/>
    <col min="5121" max="5121" width="1" customWidth="1"/>
    <col min="5122" max="5122" width="5.54296875" customWidth="1"/>
    <col min="5123" max="5123" width="59.453125" bestFit="1" customWidth="1"/>
    <col min="5124" max="5124" width="3.54296875" customWidth="1"/>
    <col min="5125" max="5125" width="9.453125" customWidth="1"/>
    <col min="5126" max="5126" width="7.54296875" customWidth="1"/>
    <col min="5127" max="5127" width="12" bestFit="1" customWidth="1"/>
    <col min="5128" max="5143" width="13.54296875" customWidth="1"/>
    <col min="5377" max="5377" width="1" customWidth="1"/>
    <col min="5378" max="5378" width="5.54296875" customWidth="1"/>
    <col min="5379" max="5379" width="59.453125" bestFit="1" customWidth="1"/>
    <col min="5380" max="5380" width="3.54296875" customWidth="1"/>
    <col min="5381" max="5381" width="9.453125" customWidth="1"/>
    <col min="5382" max="5382" width="7.54296875" customWidth="1"/>
    <col min="5383" max="5383" width="12" bestFit="1" customWidth="1"/>
    <col min="5384" max="5399" width="13.54296875" customWidth="1"/>
    <col min="5633" max="5633" width="1" customWidth="1"/>
    <col min="5634" max="5634" width="5.54296875" customWidth="1"/>
    <col min="5635" max="5635" width="59.453125" bestFit="1" customWidth="1"/>
    <col min="5636" max="5636" width="3.54296875" customWidth="1"/>
    <col min="5637" max="5637" width="9.453125" customWidth="1"/>
    <col min="5638" max="5638" width="7.54296875" customWidth="1"/>
    <col min="5639" max="5639" width="12" bestFit="1" customWidth="1"/>
    <col min="5640" max="5655" width="13.54296875" customWidth="1"/>
    <col min="5889" max="5889" width="1" customWidth="1"/>
    <col min="5890" max="5890" width="5.54296875" customWidth="1"/>
    <col min="5891" max="5891" width="59.453125" bestFit="1" customWidth="1"/>
    <col min="5892" max="5892" width="3.54296875" customWidth="1"/>
    <col min="5893" max="5893" width="9.453125" customWidth="1"/>
    <col min="5894" max="5894" width="7.54296875" customWidth="1"/>
    <col min="5895" max="5895" width="12" bestFit="1" customWidth="1"/>
    <col min="5896" max="5911" width="13.54296875" customWidth="1"/>
    <col min="6145" max="6145" width="1" customWidth="1"/>
    <col min="6146" max="6146" width="5.54296875" customWidth="1"/>
    <col min="6147" max="6147" width="59.453125" bestFit="1" customWidth="1"/>
    <col min="6148" max="6148" width="3.54296875" customWidth="1"/>
    <col min="6149" max="6149" width="9.453125" customWidth="1"/>
    <col min="6150" max="6150" width="7.54296875" customWidth="1"/>
    <col min="6151" max="6151" width="12" bestFit="1" customWidth="1"/>
    <col min="6152" max="6167" width="13.54296875" customWidth="1"/>
    <col min="6401" max="6401" width="1" customWidth="1"/>
    <col min="6402" max="6402" width="5.54296875" customWidth="1"/>
    <col min="6403" max="6403" width="59.453125" bestFit="1" customWidth="1"/>
    <col min="6404" max="6404" width="3.54296875" customWidth="1"/>
    <col min="6405" max="6405" width="9.453125" customWidth="1"/>
    <col min="6406" max="6406" width="7.54296875" customWidth="1"/>
    <col min="6407" max="6407" width="12" bestFit="1" customWidth="1"/>
    <col min="6408" max="6423" width="13.54296875" customWidth="1"/>
    <col min="6657" max="6657" width="1" customWidth="1"/>
    <col min="6658" max="6658" width="5.54296875" customWidth="1"/>
    <col min="6659" max="6659" width="59.453125" bestFit="1" customWidth="1"/>
    <col min="6660" max="6660" width="3.54296875" customWidth="1"/>
    <col min="6661" max="6661" width="9.453125" customWidth="1"/>
    <col min="6662" max="6662" width="7.54296875" customWidth="1"/>
    <col min="6663" max="6663" width="12" bestFit="1" customWidth="1"/>
    <col min="6664" max="6679" width="13.54296875" customWidth="1"/>
    <col min="6913" max="6913" width="1" customWidth="1"/>
    <col min="6914" max="6914" width="5.54296875" customWidth="1"/>
    <col min="6915" max="6915" width="59.453125" bestFit="1" customWidth="1"/>
    <col min="6916" max="6916" width="3.54296875" customWidth="1"/>
    <col min="6917" max="6917" width="9.453125" customWidth="1"/>
    <col min="6918" max="6918" width="7.54296875" customWidth="1"/>
    <col min="6919" max="6919" width="12" bestFit="1" customWidth="1"/>
    <col min="6920" max="6935" width="13.54296875" customWidth="1"/>
    <col min="7169" max="7169" width="1" customWidth="1"/>
    <col min="7170" max="7170" width="5.54296875" customWidth="1"/>
    <col min="7171" max="7171" width="59.453125" bestFit="1" customWidth="1"/>
    <col min="7172" max="7172" width="3.54296875" customWidth="1"/>
    <col min="7173" max="7173" width="9.453125" customWidth="1"/>
    <col min="7174" max="7174" width="7.54296875" customWidth="1"/>
    <col min="7175" max="7175" width="12" bestFit="1" customWidth="1"/>
    <col min="7176" max="7191" width="13.54296875" customWidth="1"/>
    <col min="7425" max="7425" width="1" customWidth="1"/>
    <col min="7426" max="7426" width="5.54296875" customWidth="1"/>
    <col min="7427" max="7427" width="59.453125" bestFit="1" customWidth="1"/>
    <col min="7428" max="7428" width="3.54296875" customWidth="1"/>
    <col min="7429" max="7429" width="9.453125" customWidth="1"/>
    <col min="7430" max="7430" width="7.54296875" customWidth="1"/>
    <col min="7431" max="7431" width="12" bestFit="1" customWidth="1"/>
    <col min="7432" max="7447" width="13.54296875" customWidth="1"/>
    <col min="7681" max="7681" width="1" customWidth="1"/>
    <col min="7682" max="7682" width="5.54296875" customWidth="1"/>
    <col min="7683" max="7683" width="59.453125" bestFit="1" customWidth="1"/>
    <col min="7684" max="7684" width="3.54296875" customWidth="1"/>
    <col min="7685" max="7685" width="9.453125" customWidth="1"/>
    <col min="7686" max="7686" width="7.54296875" customWidth="1"/>
    <col min="7687" max="7687" width="12" bestFit="1" customWidth="1"/>
    <col min="7688" max="7703" width="13.54296875" customWidth="1"/>
    <col min="7937" max="7937" width="1" customWidth="1"/>
    <col min="7938" max="7938" width="5.54296875" customWidth="1"/>
    <col min="7939" max="7939" width="59.453125" bestFit="1" customWidth="1"/>
    <col min="7940" max="7940" width="3.54296875" customWidth="1"/>
    <col min="7941" max="7941" width="9.453125" customWidth="1"/>
    <col min="7942" max="7942" width="7.54296875" customWidth="1"/>
    <col min="7943" max="7943" width="12" bestFit="1" customWidth="1"/>
    <col min="7944" max="7959" width="13.54296875" customWidth="1"/>
    <col min="8193" max="8193" width="1" customWidth="1"/>
    <col min="8194" max="8194" width="5.54296875" customWidth="1"/>
    <col min="8195" max="8195" width="59.453125" bestFit="1" customWidth="1"/>
    <col min="8196" max="8196" width="3.54296875" customWidth="1"/>
    <col min="8197" max="8197" width="9.453125" customWidth="1"/>
    <col min="8198" max="8198" width="7.54296875" customWidth="1"/>
    <col min="8199" max="8199" width="12" bestFit="1" customWidth="1"/>
    <col min="8200" max="8215" width="13.54296875" customWidth="1"/>
    <col min="8449" max="8449" width="1" customWidth="1"/>
    <col min="8450" max="8450" width="5.54296875" customWidth="1"/>
    <col min="8451" max="8451" width="59.453125" bestFit="1" customWidth="1"/>
    <col min="8452" max="8452" width="3.54296875" customWidth="1"/>
    <col min="8453" max="8453" width="9.453125" customWidth="1"/>
    <col min="8454" max="8454" width="7.54296875" customWidth="1"/>
    <col min="8455" max="8455" width="12" bestFit="1" customWidth="1"/>
    <col min="8456" max="8471" width="13.54296875" customWidth="1"/>
    <col min="8705" max="8705" width="1" customWidth="1"/>
    <col min="8706" max="8706" width="5.54296875" customWidth="1"/>
    <col min="8707" max="8707" width="59.453125" bestFit="1" customWidth="1"/>
    <col min="8708" max="8708" width="3.54296875" customWidth="1"/>
    <col min="8709" max="8709" width="9.453125" customWidth="1"/>
    <col min="8710" max="8710" width="7.54296875" customWidth="1"/>
    <col min="8711" max="8711" width="12" bestFit="1" customWidth="1"/>
    <col min="8712" max="8727" width="13.54296875" customWidth="1"/>
    <col min="8961" max="8961" width="1" customWidth="1"/>
    <col min="8962" max="8962" width="5.54296875" customWidth="1"/>
    <col min="8963" max="8963" width="59.453125" bestFit="1" customWidth="1"/>
    <col min="8964" max="8964" width="3.54296875" customWidth="1"/>
    <col min="8965" max="8965" width="9.453125" customWidth="1"/>
    <col min="8966" max="8966" width="7.54296875" customWidth="1"/>
    <col min="8967" max="8967" width="12" bestFit="1" customWidth="1"/>
    <col min="8968" max="8983" width="13.54296875" customWidth="1"/>
    <col min="9217" max="9217" width="1" customWidth="1"/>
    <col min="9218" max="9218" width="5.54296875" customWidth="1"/>
    <col min="9219" max="9219" width="59.453125" bestFit="1" customWidth="1"/>
    <col min="9220" max="9220" width="3.54296875" customWidth="1"/>
    <col min="9221" max="9221" width="9.453125" customWidth="1"/>
    <col min="9222" max="9222" width="7.54296875" customWidth="1"/>
    <col min="9223" max="9223" width="12" bestFit="1" customWidth="1"/>
    <col min="9224" max="9239" width="13.54296875" customWidth="1"/>
    <col min="9473" max="9473" width="1" customWidth="1"/>
    <col min="9474" max="9474" width="5.54296875" customWidth="1"/>
    <col min="9475" max="9475" width="59.453125" bestFit="1" customWidth="1"/>
    <col min="9476" max="9476" width="3.54296875" customWidth="1"/>
    <col min="9477" max="9477" width="9.453125" customWidth="1"/>
    <col min="9478" max="9478" width="7.54296875" customWidth="1"/>
    <col min="9479" max="9479" width="12" bestFit="1" customWidth="1"/>
    <col min="9480" max="9495" width="13.54296875" customWidth="1"/>
    <col min="9729" max="9729" width="1" customWidth="1"/>
    <col min="9730" max="9730" width="5.54296875" customWidth="1"/>
    <col min="9731" max="9731" width="59.453125" bestFit="1" customWidth="1"/>
    <col min="9732" max="9732" width="3.54296875" customWidth="1"/>
    <col min="9733" max="9733" width="9.453125" customWidth="1"/>
    <col min="9734" max="9734" width="7.54296875" customWidth="1"/>
    <col min="9735" max="9735" width="12" bestFit="1" customWidth="1"/>
    <col min="9736" max="9751" width="13.54296875" customWidth="1"/>
    <col min="9985" max="9985" width="1" customWidth="1"/>
    <col min="9986" max="9986" width="5.54296875" customWidth="1"/>
    <col min="9987" max="9987" width="59.453125" bestFit="1" customWidth="1"/>
    <col min="9988" max="9988" width="3.54296875" customWidth="1"/>
    <col min="9989" max="9989" width="9.453125" customWidth="1"/>
    <col min="9990" max="9990" width="7.54296875" customWidth="1"/>
    <col min="9991" max="9991" width="12" bestFit="1" customWidth="1"/>
    <col min="9992" max="10007" width="13.54296875" customWidth="1"/>
    <col min="10241" max="10241" width="1" customWidth="1"/>
    <col min="10242" max="10242" width="5.54296875" customWidth="1"/>
    <col min="10243" max="10243" width="59.453125" bestFit="1" customWidth="1"/>
    <col min="10244" max="10244" width="3.54296875" customWidth="1"/>
    <col min="10245" max="10245" width="9.453125" customWidth="1"/>
    <col min="10246" max="10246" width="7.54296875" customWidth="1"/>
    <col min="10247" max="10247" width="12" bestFit="1" customWidth="1"/>
    <col min="10248" max="10263" width="13.54296875" customWidth="1"/>
    <col min="10497" max="10497" width="1" customWidth="1"/>
    <col min="10498" max="10498" width="5.54296875" customWidth="1"/>
    <col min="10499" max="10499" width="59.453125" bestFit="1" customWidth="1"/>
    <col min="10500" max="10500" width="3.54296875" customWidth="1"/>
    <col min="10501" max="10501" width="9.453125" customWidth="1"/>
    <col min="10502" max="10502" width="7.54296875" customWidth="1"/>
    <col min="10503" max="10503" width="12" bestFit="1" customWidth="1"/>
    <col min="10504" max="10519" width="13.54296875" customWidth="1"/>
    <col min="10753" max="10753" width="1" customWidth="1"/>
    <col min="10754" max="10754" width="5.54296875" customWidth="1"/>
    <col min="10755" max="10755" width="59.453125" bestFit="1" customWidth="1"/>
    <col min="10756" max="10756" width="3.54296875" customWidth="1"/>
    <col min="10757" max="10757" width="9.453125" customWidth="1"/>
    <col min="10758" max="10758" width="7.54296875" customWidth="1"/>
    <col min="10759" max="10759" width="12" bestFit="1" customWidth="1"/>
    <col min="10760" max="10775" width="13.54296875" customWidth="1"/>
    <col min="11009" max="11009" width="1" customWidth="1"/>
    <col min="11010" max="11010" width="5.54296875" customWidth="1"/>
    <col min="11011" max="11011" width="59.453125" bestFit="1" customWidth="1"/>
    <col min="11012" max="11012" width="3.54296875" customWidth="1"/>
    <col min="11013" max="11013" width="9.453125" customWidth="1"/>
    <col min="11014" max="11014" width="7.54296875" customWidth="1"/>
    <col min="11015" max="11015" width="12" bestFit="1" customWidth="1"/>
    <col min="11016" max="11031" width="13.54296875" customWidth="1"/>
    <col min="11265" max="11265" width="1" customWidth="1"/>
    <col min="11266" max="11266" width="5.54296875" customWidth="1"/>
    <col min="11267" max="11267" width="59.453125" bestFit="1" customWidth="1"/>
    <col min="11268" max="11268" width="3.54296875" customWidth="1"/>
    <col min="11269" max="11269" width="9.453125" customWidth="1"/>
    <col min="11270" max="11270" width="7.54296875" customWidth="1"/>
    <col min="11271" max="11271" width="12" bestFit="1" customWidth="1"/>
    <col min="11272" max="11287" width="13.54296875" customWidth="1"/>
    <col min="11521" max="11521" width="1" customWidth="1"/>
    <col min="11522" max="11522" width="5.54296875" customWidth="1"/>
    <col min="11523" max="11523" width="59.453125" bestFit="1" customWidth="1"/>
    <col min="11524" max="11524" width="3.54296875" customWidth="1"/>
    <col min="11525" max="11525" width="9.453125" customWidth="1"/>
    <col min="11526" max="11526" width="7.54296875" customWidth="1"/>
    <col min="11527" max="11527" width="12" bestFit="1" customWidth="1"/>
    <col min="11528" max="11543" width="13.54296875" customWidth="1"/>
    <col min="11777" max="11777" width="1" customWidth="1"/>
    <col min="11778" max="11778" width="5.54296875" customWidth="1"/>
    <col min="11779" max="11779" width="59.453125" bestFit="1" customWidth="1"/>
    <col min="11780" max="11780" width="3.54296875" customWidth="1"/>
    <col min="11781" max="11781" width="9.453125" customWidth="1"/>
    <col min="11782" max="11782" width="7.54296875" customWidth="1"/>
    <col min="11783" max="11783" width="12" bestFit="1" customWidth="1"/>
    <col min="11784" max="11799" width="13.54296875" customWidth="1"/>
    <col min="12033" max="12033" width="1" customWidth="1"/>
    <col min="12034" max="12034" width="5.54296875" customWidth="1"/>
    <col min="12035" max="12035" width="59.453125" bestFit="1" customWidth="1"/>
    <col min="12036" max="12036" width="3.54296875" customWidth="1"/>
    <col min="12037" max="12037" width="9.453125" customWidth="1"/>
    <col min="12038" max="12038" width="7.54296875" customWidth="1"/>
    <col min="12039" max="12039" width="12" bestFit="1" customWidth="1"/>
    <col min="12040" max="12055" width="13.54296875" customWidth="1"/>
    <col min="12289" max="12289" width="1" customWidth="1"/>
    <col min="12290" max="12290" width="5.54296875" customWidth="1"/>
    <col min="12291" max="12291" width="59.453125" bestFit="1" customWidth="1"/>
    <col min="12292" max="12292" width="3.54296875" customWidth="1"/>
    <col min="12293" max="12293" width="9.453125" customWidth="1"/>
    <col min="12294" max="12294" width="7.54296875" customWidth="1"/>
    <col min="12295" max="12295" width="12" bestFit="1" customWidth="1"/>
    <col min="12296" max="12311" width="13.54296875" customWidth="1"/>
    <col min="12545" max="12545" width="1" customWidth="1"/>
    <col min="12546" max="12546" width="5.54296875" customWidth="1"/>
    <col min="12547" max="12547" width="59.453125" bestFit="1" customWidth="1"/>
    <col min="12548" max="12548" width="3.54296875" customWidth="1"/>
    <col min="12549" max="12549" width="9.453125" customWidth="1"/>
    <col min="12550" max="12550" width="7.54296875" customWidth="1"/>
    <col min="12551" max="12551" width="12" bestFit="1" customWidth="1"/>
    <col min="12552" max="12567" width="13.54296875" customWidth="1"/>
    <col min="12801" max="12801" width="1" customWidth="1"/>
    <col min="12802" max="12802" width="5.54296875" customWidth="1"/>
    <col min="12803" max="12803" width="59.453125" bestFit="1" customWidth="1"/>
    <col min="12804" max="12804" width="3.54296875" customWidth="1"/>
    <col min="12805" max="12805" width="9.453125" customWidth="1"/>
    <col min="12806" max="12806" width="7.54296875" customWidth="1"/>
    <col min="12807" max="12807" width="12" bestFit="1" customWidth="1"/>
    <col min="12808" max="12823" width="13.54296875" customWidth="1"/>
    <col min="13057" max="13057" width="1" customWidth="1"/>
    <col min="13058" max="13058" width="5.54296875" customWidth="1"/>
    <col min="13059" max="13059" width="59.453125" bestFit="1" customWidth="1"/>
    <col min="13060" max="13060" width="3.54296875" customWidth="1"/>
    <col min="13061" max="13061" width="9.453125" customWidth="1"/>
    <col min="13062" max="13062" width="7.54296875" customWidth="1"/>
    <col min="13063" max="13063" width="12" bestFit="1" customWidth="1"/>
    <col min="13064" max="13079" width="13.54296875" customWidth="1"/>
    <col min="13313" max="13313" width="1" customWidth="1"/>
    <col min="13314" max="13314" width="5.54296875" customWidth="1"/>
    <col min="13315" max="13315" width="59.453125" bestFit="1" customWidth="1"/>
    <col min="13316" max="13316" width="3.54296875" customWidth="1"/>
    <col min="13317" max="13317" width="9.453125" customWidth="1"/>
    <col min="13318" max="13318" width="7.54296875" customWidth="1"/>
    <col min="13319" max="13319" width="12" bestFit="1" customWidth="1"/>
    <col min="13320" max="13335" width="13.54296875" customWidth="1"/>
    <col min="13569" max="13569" width="1" customWidth="1"/>
    <col min="13570" max="13570" width="5.54296875" customWidth="1"/>
    <col min="13571" max="13571" width="59.453125" bestFit="1" customWidth="1"/>
    <col min="13572" max="13572" width="3.54296875" customWidth="1"/>
    <col min="13573" max="13573" width="9.453125" customWidth="1"/>
    <col min="13574" max="13574" width="7.54296875" customWidth="1"/>
    <col min="13575" max="13575" width="12" bestFit="1" customWidth="1"/>
    <col min="13576" max="13591" width="13.54296875" customWidth="1"/>
    <col min="13825" max="13825" width="1" customWidth="1"/>
    <col min="13826" max="13826" width="5.54296875" customWidth="1"/>
    <col min="13827" max="13827" width="59.453125" bestFit="1" customWidth="1"/>
    <col min="13828" max="13828" width="3.54296875" customWidth="1"/>
    <col min="13829" max="13829" width="9.453125" customWidth="1"/>
    <col min="13830" max="13830" width="7.54296875" customWidth="1"/>
    <col min="13831" max="13831" width="12" bestFit="1" customWidth="1"/>
    <col min="13832" max="13847" width="13.54296875" customWidth="1"/>
    <col min="14081" max="14081" width="1" customWidth="1"/>
    <col min="14082" max="14082" width="5.54296875" customWidth="1"/>
    <col min="14083" max="14083" width="59.453125" bestFit="1" customWidth="1"/>
    <col min="14084" max="14084" width="3.54296875" customWidth="1"/>
    <col min="14085" max="14085" width="9.453125" customWidth="1"/>
    <col min="14086" max="14086" width="7.54296875" customWidth="1"/>
    <col min="14087" max="14087" width="12" bestFit="1" customWidth="1"/>
    <col min="14088" max="14103" width="13.54296875" customWidth="1"/>
    <col min="14337" max="14337" width="1" customWidth="1"/>
    <col min="14338" max="14338" width="5.54296875" customWidth="1"/>
    <col min="14339" max="14339" width="59.453125" bestFit="1" customWidth="1"/>
    <col min="14340" max="14340" width="3.54296875" customWidth="1"/>
    <col min="14341" max="14341" width="9.453125" customWidth="1"/>
    <col min="14342" max="14342" width="7.54296875" customWidth="1"/>
    <col min="14343" max="14343" width="12" bestFit="1" customWidth="1"/>
    <col min="14344" max="14359" width="13.54296875" customWidth="1"/>
    <col min="14593" max="14593" width="1" customWidth="1"/>
    <col min="14594" max="14594" width="5.54296875" customWidth="1"/>
    <col min="14595" max="14595" width="59.453125" bestFit="1" customWidth="1"/>
    <col min="14596" max="14596" width="3.54296875" customWidth="1"/>
    <col min="14597" max="14597" width="9.453125" customWidth="1"/>
    <col min="14598" max="14598" width="7.54296875" customWidth="1"/>
    <col min="14599" max="14599" width="12" bestFit="1" customWidth="1"/>
    <col min="14600" max="14615" width="13.54296875" customWidth="1"/>
    <col min="14849" max="14849" width="1" customWidth="1"/>
    <col min="14850" max="14850" width="5.54296875" customWidth="1"/>
    <col min="14851" max="14851" width="59.453125" bestFit="1" customWidth="1"/>
    <col min="14852" max="14852" width="3.54296875" customWidth="1"/>
    <col min="14853" max="14853" width="9.453125" customWidth="1"/>
    <col min="14854" max="14854" width="7.54296875" customWidth="1"/>
    <col min="14855" max="14855" width="12" bestFit="1" customWidth="1"/>
    <col min="14856" max="14871" width="13.54296875" customWidth="1"/>
    <col min="15105" max="15105" width="1" customWidth="1"/>
    <col min="15106" max="15106" width="5.54296875" customWidth="1"/>
    <col min="15107" max="15107" width="59.453125" bestFit="1" customWidth="1"/>
    <col min="15108" max="15108" width="3.54296875" customWidth="1"/>
    <col min="15109" max="15109" width="9.453125" customWidth="1"/>
    <col min="15110" max="15110" width="7.54296875" customWidth="1"/>
    <col min="15111" max="15111" width="12" bestFit="1" customWidth="1"/>
    <col min="15112" max="15127" width="13.54296875" customWidth="1"/>
    <col min="15361" max="15361" width="1" customWidth="1"/>
    <col min="15362" max="15362" width="5.54296875" customWidth="1"/>
    <col min="15363" max="15363" width="59.453125" bestFit="1" customWidth="1"/>
    <col min="15364" max="15364" width="3.54296875" customWidth="1"/>
    <col min="15365" max="15365" width="9.453125" customWidth="1"/>
    <col min="15366" max="15366" width="7.54296875" customWidth="1"/>
    <col min="15367" max="15367" width="12" bestFit="1" customWidth="1"/>
    <col min="15368" max="15383" width="13.54296875" customWidth="1"/>
    <col min="15617" max="15617" width="1" customWidth="1"/>
    <col min="15618" max="15618" width="5.54296875" customWidth="1"/>
    <col min="15619" max="15619" width="59.453125" bestFit="1" customWidth="1"/>
    <col min="15620" max="15620" width="3.54296875" customWidth="1"/>
    <col min="15621" max="15621" width="9.453125" customWidth="1"/>
    <col min="15622" max="15622" width="7.54296875" customWidth="1"/>
    <col min="15623" max="15623" width="12" bestFit="1" customWidth="1"/>
    <col min="15624" max="15639" width="13.54296875" customWidth="1"/>
    <col min="15873" max="15873" width="1" customWidth="1"/>
    <col min="15874" max="15874" width="5.54296875" customWidth="1"/>
    <col min="15875" max="15875" width="59.453125" bestFit="1" customWidth="1"/>
    <col min="15876" max="15876" width="3.54296875" customWidth="1"/>
    <col min="15877" max="15877" width="9.453125" customWidth="1"/>
    <col min="15878" max="15878" width="7.54296875" customWidth="1"/>
    <col min="15879" max="15879" width="12" bestFit="1" customWidth="1"/>
    <col min="15880" max="15895" width="13.54296875" customWidth="1"/>
    <col min="16129" max="16129" width="1" customWidth="1"/>
    <col min="16130" max="16130" width="5.54296875" customWidth="1"/>
    <col min="16131" max="16131" width="59.453125" bestFit="1" customWidth="1"/>
    <col min="16132" max="16132" width="3.54296875" customWidth="1"/>
    <col min="16133" max="16133" width="9.453125" customWidth="1"/>
    <col min="16134" max="16134" width="7.54296875" customWidth="1"/>
    <col min="16135" max="16135" width="12" bestFit="1" customWidth="1"/>
    <col min="16136" max="16151" width="13.54296875" customWidth="1"/>
  </cols>
  <sheetData>
    <row r="1" spans="2:15" s="2" customFormat="1" ht="13.5" customHeight="1" x14ac:dyDescent="0.35">
      <c r="B1" s="3"/>
      <c r="E1" s="4"/>
      <c r="G1" s="5"/>
    </row>
    <row r="2" spans="2:15" s="2" customFormat="1" ht="15.5" x14ac:dyDescent="0.35">
      <c r="B2" s="6"/>
      <c r="C2" s="7" t="s">
        <v>10</v>
      </c>
      <c r="E2" s="8"/>
      <c r="F2" s="8"/>
      <c r="G2" s="8"/>
      <c r="H2" s="9" t="s">
        <v>11</v>
      </c>
      <c r="I2" s="10"/>
      <c r="J2" s="11"/>
      <c r="K2" s="10"/>
      <c r="L2" s="11"/>
      <c r="M2" s="10"/>
      <c r="N2" s="11"/>
      <c r="O2" s="10"/>
    </row>
    <row r="3" spans="2:15" s="12" customFormat="1" ht="23" x14ac:dyDescent="0.35">
      <c r="B3" s="13" t="s">
        <v>12</v>
      </c>
      <c r="C3" s="14" t="s">
        <v>13</v>
      </c>
      <c r="D3" s="2"/>
      <c r="E3" s="15" t="s">
        <v>14</v>
      </c>
      <c r="F3" s="14" t="s">
        <v>15</v>
      </c>
      <c r="G3" s="16" t="s">
        <v>16</v>
      </c>
      <c r="H3" s="17" t="s">
        <v>17</v>
      </c>
      <c r="I3" s="18"/>
      <c r="J3" s="19" t="s">
        <v>18</v>
      </c>
      <c r="K3" s="18"/>
      <c r="L3" s="19" t="s">
        <v>19</v>
      </c>
      <c r="M3" s="18"/>
      <c r="N3" s="19" t="s">
        <v>20</v>
      </c>
      <c r="O3" s="18"/>
    </row>
    <row r="4" spans="2:15" s="12" customFormat="1" ht="13.5" customHeight="1" x14ac:dyDescent="0.35">
      <c r="B4" s="20" t="s">
        <v>21</v>
      </c>
      <c r="C4" s="21" t="s">
        <v>22</v>
      </c>
      <c r="D4" s="2"/>
      <c r="E4" s="22"/>
      <c r="F4" s="23"/>
      <c r="G4" s="23"/>
      <c r="H4" s="24" t="s">
        <v>23</v>
      </c>
      <c r="I4" s="25" t="s">
        <v>24</v>
      </c>
      <c r="J4" s="26" t="s">
        <v>23</v>
      </c>
      <c r="K4" s="25" t="s">
        <v>24</v>
      </c>
      <c r="L4" s="26" t="s">
        <v>23</v>
      </c>
      <c r="M4" s="25" t="s">
        <v>24</v>
      </c>
      <c r="N4" s="26" t="s">
        <v>25</v>
      </c>
      <c r="O4" s="25" t="s">
        <v>24</v>
      </c>
    </row>
    <row r="5" spans="2:15" s="2" customFormat="1" ht="13.5" customHeight="1" x14ac:dyDescent="0.35">
      <c r="B5" s="27" t="s">
        <v>26</v>
      </c>
      <c r="C5" s="24" t="s">
        <v>27</v>
      </c>
      <c r="D5" s="12"/>
      <c r="E5" s="28"/>
      <c r="F5" s="24"/>
      <c r="G5" s="24"/>
      <c r="H5" s="24"/>
      <c r="I5" s="25"/>
      <c r="J5" s="26"/>
      <c r="K5" s="25"/>
      <c r="L5" s="26"/>
      <c r="M5" s="25"/>
      <c r="N5" s="26"/>
      <c r="O5" s="25"/>
    </row>
    <row r="6" spans="2:15" s="2" customFormat="1" ht="13.5" hidden="1" customHeight="1" x14ac:dyDescent="0.35">
      <c r="B6" s="29"/>
      <c r="C6" s="30" t="s">
        <v>28</v>
      </c>
      <c r="D6" s="12"/>
      <c r="E6" s="31">
        <v>2700</v>
      </c>
      <c r="F6" s="30" t="s">
        <v>29</v>
      </c>
      <c r="G6" s="32">
        <v>8.9</v>
      </c>
      <c r="H6" s="33">
        <f>E5*G5+200*G6</f>
        <v>1780</v>
      </c>
      <c r="I6" s="34"/>
      <c r="J6" s="35" t="e">
        <f>#REF!*#REF!+200*#REF!</f>
        <v>#REF!</v>
      </c>
      <c r="K6" s="34"/>
      <c r="L6" s="35" t="e">
        <f>#REF!*J5+200*J6</f>
        <v>#REF!</v>
      </c>
      <c r="M6" s="34"/>
      <c r="N6" s="35" t="e">
        <f>J5*L5+200*L6</f>
        <v>#REF!</v>
      </c>
      <c r="O6" s="34"/>
    </row>
    <row r="7" spans="2:15" s="2" customFormat="1" ht="13.5" hidden="1" customHeight="1" x14ac:dyDescent="0.35">
      <c r="B7" s="29"/>
      <c r="C7" s="30"/>
      <c r="D7" s="12"/>
      <c r="E7" s="31">
        <v>2900</v>
      </c>
      <c r="F7" s="30" t="s">
        <v>29</v>
      </c>
      <c r="G7" s="32">
        <v>8.8000000000000007</v>
      </c>
      <c r="H7" s="36"/>
      <c r="I7" s="37"/>
      <c r="J7" s="38"/>
      <c r="K7" s="37"/>
      <c r="L7" s="38"/>
      <c r="M7" s="37"/>
      <c r="N7" s="38"/>
      <c r="O7" s="37"/>
    </row>
    <row r="8" spans="2:15" s="2" customFormat="1" ht="13.5" hidden="1" customHeight="1" x14ac:dyDescent="0.35">
      <c r="B8" s="29"/>
      <c r="C8" s="39"/>
      <c r="D8" s="12" t="s">
        <v>30</v>
      </c>
      <c r="E8" s="31">
        <v>3100</v>
      </c>
      <c r="F8" s="30" t="s">
        <v>29</v>
      </c>
      <c r="G8" s="32">
        <v>8.6999999999999993</v>
      </c>
      <c r="H8" s="36"/>
      <c r="I8" s="37"/>
      <c r="J8" s="38"/>
      <c r="K8" s="37"/>
      <c r="L8" s="38"/>
      <c r="M8" s="37"/>
      <c r="N8" s="38"/>
      <c r="O8" s="37"/>
    </row>
    <row r="9" spans="2:15" s="2" customFormat="1" ht="13.5" customHeight="1" x14ac:dyDescent="0.35">
      <c r="B9" s="40"/>
      <c r="C9" s="41" t="s">
        <v>31</v>
      </c>
      <c r="D9" s="12"/>
      <c r="E9" s="42"/>
      <c r="F9" s="36"/>
      <c r="G9" s="43"/>
      <c r="H9" s="42">
        <v>3850</v>
      </c>
      <c r="I9" s="44">
        <f>$G9*H9</f>
        <v>0</v>
      </c>
      <c r="J9" s="45">
        <v>4200</v>
      </c>
      <c r="K9" s="44">
        <f>$G9*J9</f>
        <v>0</v>
      </c>
      <c r="L9" s="45">
        <v>4550</v>
      </c>
      <c r="M9" s="44">
        <f>$G9*L9</f>
        <v>0</v>
      </c>
      <c r="N9" s="45">
        <v>5500</v>
      </c>
      <c r="O9" s="44">
        <f>$G9*N9</f>
        <v>0</v>
      </c>
    </row>
    <row r="10" spans="2:15" s="2" customFormat="1" ht="13.5" customHeight="1" x14ac:dyDescent="0.35">
      <c r="B10" s="40"/>
      <c r="C10" s="41"/>
      <c r="D10" s="12"/>
      <c r="E10" s="42"/>
      <c r="F10" s="36"/>
      <c r="G10" s="33"/>
      <c r="H10" s="36"/>
      <c r="I10" s="44"/>
      <c r="J10" s="38"/>
      <c r="K10" s="44"/>
      <c r="L10" s="38"/>
      <c r="M10" s="44"/>
      <c r="N10" s="38"/>
      <c r="O10" s="44"/>
    </row>
    <row r="11" spans="2:15" s="2" customFormat="1" ht="13.5" hidden="1" customHeight="1" x14ac:dyDescent="0.35">
      <c r="B11" s="40"/>
      <c r="C11" s="46"/>
      <c r="D11" s="12"/>
      <c r="E11" s="42"/>
      <c r="F11" s="36"/>
      <c r="G11" s="33"/>
      <c r="H11" s="36"/>
      <c r="I11" s="37"/>
      <c r="J11" s="38"/>
      <c r="K11" s="37"/>
      <c r="L11" s="38"/>
      <c r="M11" s="37"/>
      <c r="N11" s="38"/>
      <c r="O11" s="37"/>
    </row>
    <row r="12" spans="2:15" s="2" customFormat="1" ht="13.5" customHeight="1" x14ac:dyDescent="0.35">
      <c r="B12" s="27" t="s">
        <v>32</v>
      </c>
      <c r="C12" s="24" t="s">
        <v>33</v>
      </c>
      <c r="D12" s="12"/>
      <c r="E12" s="24"/>
      <c r="F12" s="24"/>
      <c r="G12" s="24"/>
      <c r="H12" s="24"/>
      <c r="I12" s="25"/>
      <c r="J12" s="26"/>
      <c r="K12" s="25"/>
      <c r="L12" s="26"/>
      <c r="M12" s="25"/>
      <c r="N12" s="26"/>
      <c r="O12" s="25"/>
    </row>
    <row r="13" spans="2:15" s="2" customFormat="1" ht="13.5" customHeight="1" x14ac:dyDescent="0.35">
      <c r="B13" s="40"/>
      <c r="C13" s="41" t="s">
        <v>34</v>
      </c>
      <c r="D13" s="12"/>
      <c r="E13" s="48">
        <v>500</v>
      </c>
      <c r="F13" s="36" t="s">
        <v>35</v>
      </c>
      <c r="G13" s="43"/>
      <c r="H13" s="42">
        <v>0</v>
      </c>
      <c r="I13" s="44">
        <f>$G13*H13</f>
        <v>0</v>
      </c>
      <c r="J13" s="45">
        <v>4200</v>
      </c>
      <c r="K13" s="44">
        <f>$G13*J13</f>
        <v>0</v>
      </c>
      <c r="L13" s="45">
        <v>0</v>
      </c>
      <c r="M13" s="44">
        <f>$G13*L13</f>
        <v>0</v>
      </c>
      <c r="N13" s="45">
        <v>5500</v>
      </c>
      <c r="O13" s="44">
        <f>$G13*N13</f>
        <v>0</v>
      </c>
    </row>
    <row r="14" spans="2:15" s="2" customFormat="1" ht="13.5" customHeight="1" x14ac:dyDescent="0.35">
      <c r="B14" s="40"/>
      <c r="C14" s="41"/>
      <c r="D14" s="12"/>
      <c r="E14" s="47"/>
      <c r="F14" s="36"/>
      <c r="G14" s="33"/>
      <c r="H14" s="36"/>
      <c r="I14" s="37"/>
      <c r="J14" s="38"/>
      <c r="K14" s="37"/>
      <c r="L14" s="38"/>
      <c r="M14" s="37"/>
      <c r="N14" s="38"/>
      <c r="O14" s="37"/>
    </row>
    <row r="15" spans="2:15" s="2" customFormat="1" ht="13.5" customHeight="1" x14ac:dyDescent="0.35">
      <c r="B15" s="27" t="s">
        <v>36</v>
      </c>
      <c r="C15" s="24" t="s">
        <v>37</v>
      </c>
      <c r="D15" s="12"/>
      <c r="E15" s="24"/>
      <c r="F15" s="24"/>
      <c r="G15" s="24"/>
      <c r="H15" s="24"/>
      <c r="I15" s="25"/>
      <c r="J15" s="26"/>
      <c r="K15" s="25"/>
      <c r="L15" s="26"/>
      <c r="M15" s="25"/>
      <c r="N15" s="26"/>
      <c r="O15" s="25"/>
    </row>
    <row r="16" spans="2:15" s="2" customFormat="1" ht="13.5" customHeight="1" x14ac:dyDescent="0.35">
      <c r="B16" s="40"/>
      <c r="C16" s="41" t="s">
        <v>38</v>
      </c>
      <c r="D16" s="12"/>
      <c r="E16" s="48">
        <v>1</v>
      </c>
      <c r="F16" s="36" t="s">
        <v>39</v>
      </c>
      <c r="G16" s="43"/>
      <c r="H16" s="42">
        <v>0</v>
      </c>
      <c r="I16" s="44">
        <f>$G16*H16</f>
        <v>0</v>
      </c>
      <c r="J16" s="45">
        <v>20</v>
      </c>
      <c r="K16" s="44">
        <f>$G16*J16</f>
        <v>0</v>
      </c>
      <c r="L16" s="45">
        <v>20</v>
      </c>
      <c r="M16" s="44">
        <f>$G16*L16</f>
        <v>0</v>
      </c>
      <c r="N16" s="45">
        <v>20</v>
      </c>
      <c r="O16" s="44">
        <f>$G16*N16</f>
        <v>0</v>
      </c>
    </row>
    <row r="17" spans="2:15" s="2" customFormat="1" ht="13.5" customHeight="1" x14ac:dyDescent="0.35">
      <c r="B17" s="40"/>
      <c r="C17" s="41"/>
      <c r="D17" s="12"/>
      <c r="E17" s="42"/>
      <c r="F17" s="36"/>
      <c r="G17" s="33"/>
      <c r="H17" s="36"/>
      <c r="I17" s="37"/>
      <c r="J17" s="38"/>
      <c r="K17" s="37"/>
      <c r="L17" s="38"/>
      <c r="M17" s="37"/>
      <c r="N17" s="38"/>
      <c r="O17" s="37"/>
    </row>
    <row r="18" spans="2:15" s="2" customFormat="1" ht="13.5" customHeight="1" x14ac:dyDescent="0.35">
      <c r="B18" s="27" t="s">
        <v>40</v>
      </c>
      <c r="C18" s="24" t="s">
        <v>41</v>
      </c>
      <c r="D18" s="12"/>
      <c r="E18" s="28"/>
      <c r="F18" s="24"/>
      <c r="G18" s="24"/>
      <c r="H18" s="24"/>
      <c r="I18" s="25"/>
      <c r="J18" s="26"/>
      <c r="K18" s="25"/>
      <c r="L18" s="26"/>
      <c r="M18" s="25"/>
      <c r="N18" s="26"/>
      <c r="O18" s="25"/>
    </row>
    <row r="19" spans="2:15" s="2" customFormat="1" ht="13.5" customHeight="1" x14ac:dyDescent="0.35">
      <c r="B19" s="27" t="s">
        <v>42</v>
      </c>
      <c r="C19" s="24" t="s">
        <v>43</v>
      </c>
      <c r="D19" s="12"/>
      <c r="E19" s="28"/>
      <c r="F19" s="24"/>
      <c r="G19" s="24"/>
      <c r="H19" s="24"/>
      <c r="I19" s="49"/>
      <c r="J19" s="26"/>
      <c r="K19" s="49"/>
      <c r="L19" s="26"/>
      <c r="M19" s="49"/>
      <c r="N19" s="26"/>
      <c r="O19" s="49"/>
    </row>
    <row r="20" spans="2:15" s="2" customFormat="1" ht="13.5" customHeight="1" x14ac:dyDescent="0.35">
      <c r="B20" s="40"/>
      <c r="C20" s="41" t="s">
        <v>44</v>
      </c>
      <c r="D20" s="12"/>
      <c r="E20" s="50">
        <v>1024</v>
      </c>
      <c r="F20" s="51"/>
      <c r="G20" s="33"/>
      <c r="H20" s="36"/>
      <c r="I20" s="52">
        <f>3.5*H9+($E13*H13/$E20)+$E16*H16</f>
        <v>13475</v>
      </c>
      <c r="J20" s="38"/>
      <c r="K20" s="52">
        <f>3.5*J9+($E13*J13/$E20)+$E16*J16</f>
        <v>16770.78125</v>
      </c>
      <c r="L20" s="38"/>
      <c r="M20" s="52">
        <f>3.5*L9+($E13*L13/$E20)+$E16*L16</f>
        <v>15945</v>
      </c>
      <c r="N20" s="38"/>
      <c r="O20" s="52">
        <f>3.5*N9+($E13*N13/$E20)+$E16*N16</f>
        <v>21955.546875</v>
      </c>
    </row>
    <row r="21" spans="2:15" s="2" customFormat="1" ht="13.5" customHeight="1" x14ac:dyDescent="0.35">
      <c r="B21" s="40"/>
      <c r="C21" s="41"/>
      <c r="D21" s="12"/>
      <c r="E21" s="50"/>
      <c r="F21" s="51"/>
      <c r="G21" s="33"/>
      <c r="H21" s="36"/>
      <c r="I21" s="52"/>
      <c r="J21" s="38"/>
      <c r="K21" s="52"/>
      <c r="L21" s="38"/>
      <c r="M21" s="52"/>
      <c r="N21" s="38"/>
      <c r="O21" s="37"/>
    </row>
    <row r="22" spans="2:15" s="2" customFormat="1" ht="13.5" customHeight="1" x14ac:dyDescent="0.35">
      <c r="B22" s="12"/>
      <c r="C22" s="12"/>
      <c r="G22" s="5"/>
    </row>
    <row r="23" spans="2:15" s="12" customFormat="1" x14ac:dyDescent="0.35">
      <c r="B23" s="13" t="s">
        <v>12</v>
      </c>
      <c r="C23" s="14" t="s">
        <v>13</v>
      </c>
      <c r="D23" s="2"/>
      <c r="E23" s="60" t="s">
        <v>14</v>
      </c>
      <c r="F23" s="59" t="s">
        <v>15</v>
      </c>
      <c r="G23" s="61" t="s">
        <v>45</v>
      </c>
      <c r="H23" s="92" t="s">
        <v>17</v>
      </c>
      <c r="I23" s="93"/>
      <c r="J23" s="19" t="s">
        <v>18</v>
      </c>
      <c r="K23" s="18"/>
      <c r="L23" s="19" t="s">
        <v>19</v>
      </c>
      <c r="M23" s="18"/>
      <c r="N23" s="19" t="s">
        <v>20</v>
      </c>
      <c r="O23" s="18"/>
    </row>
    <row r="24" spans="2:15" s="2" customFormat="1" ht="13.5" customHeight="1" x14ac:dyDescent="0.35">
      <c r="B24" s="20" t="s">
        <v>46</v>
      </c>
      <c r="C24" s="21" t="s">
        <v>47</v>
      </c>
      <c r="E24" s="94"/>
      <c r="F24" s="95"/>
      <c r="G24" s="95"/>
      <c r="H24" s="24" t="s">
        <v>48</v>
      </c>
      <c r="I24" s="25" t="s">
        <v>24</v>
      </c>
      <c r="J24" s="24" t="s">
        <v>48</v>
      </c>
      <c r="K24" s="25" t="s">
        <v>24</v>
      </c>
      <c r="L24" s="24" t="s">
        <v>48</v>
      </c>
      <c r="M24" s="25" t="s">
        <v>24</v>
      </c>
      <c r="N24" s="24" t="s">
        <v>48</v>
      </c>
      <c r="O24" s="25" t="s">
        <v>24</v>
      </c>
    </row>
    <row r="25" spans="2:15" s="2" customFormat="1" ht="13.5" customHeight="1" x14ac:dyDescent="0.35">
      <c r="B25" s="27" t="s">
        <v>49</v>
      </c>
      <c r="C25" s="84" t="s">
        <v>50</v>
      </c>
      <c r="D25" s="12"/>
      <c r="E25" s="28"/>
      <c r="F25" s="24"/>
      <c r="G25" s="54"/>
      <c r="H25" s="55"/>
      <c r="I25" s="56"/>
      <c r="J25" s="55"/>
      <c r="K25" s="56"/>
      <c r="L25" s="55"/>
      <c r="M25" s="56"/>
      <c r="N25" s="55"/>
      <c r="O25" s="56"/>
    </row>
    <row r="26" spans="2:15" s="2" customFormat="1" ht="13.5" customHeight="1" x14ac:dyDescent="0.35">
      <c r="B26" s="40"/>
      <c r="C26" s="41" t="s">
        <v>51</v>
      </c>
      <c r="D26" s="12"/>
      <c r="E26" s="42">
        <v>1</v>
      </c>
      <c r="F26" s="36" t="s">
        <v>52</v>
      </c>
      <c r="G26" s="43"/>
      <c r="H26" s="36">
        <v>20</v>
      </c>
      <c r="I26" s="44">
        <f>$G26*H26</f>
        <v>0</v>
      </c>
      <c r="J26" s="36">
        <v>20</v>
      </c>
      <c r="K26" s="44">
        <f>$G26*J26</f>
        <v>0</v>
      </c>
      <c r="L26" s="36">
        <v>20</v>
      </c>
      <c r="M26" s="44">
        <f>$G26*L26</f>
        <v>0</v>
      </c>
      <c r="N26" s="36">
        <v>20</v>
      </c>
      <c r="O26" s="44">
        <f>$G26*N26</f>
        <v>0</v>
      </c>
    </row>
    <row r="27" spans="2:15" s="2" customFormat="1" ht="13.5" customHeight="1" x14ac:dyDescent="0.35">
      <c r="B27" s="40"/>
      <c r="C27" s="85"/>
      <c r="D27" s="12"/>
      <c r="E27" s="42"/>
      <c r="F27" s="36"/>
      <c r="G27" s="53"/>
      <c r="H27" s="36"/>
      <c r="I27" s="37"/>
      <c r="J27" s="36"/>
      <c r="K27" s="37"/>
      <c r="L27" s="36"/>
      <c r="M27" s="37"/>
      <c r="N27" s="36"/>
      <c r="O27" s="37"/>
    </row>
    <row r="28" spans="2:15" s="2" customFormat="1" ht="13.5" customHeight="1" x14ac:dyDescent="0.35">
      <c r="B28" s="27" t="s">
        <v>53</v>
      </c>
      <c r="C28" s="84" t="s">
        <v>54</v>
      </c>
      <c r="D28" s="12"/>
      <c r="E28" s="28"/>
      <c r="F28" s="24"/>
      <c r="G28" s="54"/>
      <c r="H28" s="24"/>
      <c r="I28" s="25"/>
      <c r="J28" s="24"/>
      <c r="K28" s="25"/>
      <c r="L28" s="24"/>
      <c r="M28" s="25"/>
      <c r="N28" s="24"/>
      <c r="O28" s="25"/>
    </row>
    <row r="29" spans="2:15" s="2" customFormat="1" ht="13.5" customHeight="1" x14ac:dyDescent="0.35">
      <c r="B29" s="40"/>
      <c r="C29" s="41" t="s">
        <v>55</v>
      </c>
      <c r="D29" s="12"/>
      <c r="E29" s="42">
        <v>1</v>
      </c>
      <c r="F29" s="36" t="s">
        <v>56</v>
      </c>
      <c r="G29" s="43"/>
      <c r="H29" s="36">
        <v>20</v>
      </c>
      <c r="I29" s="44">
        <f>$G29*H29</f>
        <v>0</v>
      </c>
      <c r="J29" s="36">
        <v>20</v>
      </c>
      <c r="K29" s="44">
        <f>$G29*J29</f>
        <v>0</v>
      </c>
      <c r="L29" s="36">
        <v>20</v>
      </c>
      <c r="M29" s="44">
        <f>$G29*L29</f>
        <v>0</v>
      </c>
      <c r="N29" s="36">
        <v>20</v>
      </c>
      <c r="O29" s="44">
        <f>$G29*N29</f>
        <v>0</v>
      </c>
    </row>
    <row r="30" spans="2:15" s="2" customFormat="1" ht="13.5" customHeight="1" x14ac:dyDescent="0.35">
      <c r="B30" s="40"/>
      <c r="C30" s="85"/>
      <c r="D30" s="12"/>
      <c r="E30" s="96"/>
      <c r="F30" s="36"/>
      <c r="G30" s="53"/>
      <c r="H30" s="36"/>
      <c r="I30" s="37"/>
      <c r="J30" s="36"/>
      <c r="K30" s="37"/>
      <c r="L30" s="36"/>
      <c r="M30" s="37"/>
      <c r="N30" s="36"/>
      <c r="O30" s="37"/>
    </row>
    <row r="31" spans="2:15" s="2" customFormat="1" ht="13.5" customHeight="1" x14ac:dyDescent="0.35">
      <c r="B31" s="27" t="s">
        <v>57</v>
      </c>
      <c r="C31" s="84" t="s">
        <v>58</v>
      </c>
      <c r="D31" s="12"/>
      <c r="E31" s="97"/>
      <c r="F31" s="24"/>
      <c r="G31" s="54"/>
      <c r="H31" s="24"/>
      <c r="I31" s="25"/>
      <c r="J31" s="24"/>
      <c r="K31" s="25"/>
      <c r="L31" s="24"/>
      <c r="M31" s="25"/>
      <c r="N31" s="24"/>
      <c r="O31" s="25"/>
    </row>
    <row r="32" spans="2:15" s="2" customFormat="1" ht="13.5" customHeight="1" x14ac:dyDescent="0.35">
      <c r="B32" s="40"/>
      <c r="C32" s="41" t="s">
        <v>59</v>
      </c>
      <c r="D32" s="12"/>
      <c r="E32" s="42">
        <v>500</v>
      </c>
      <c r="F32" s="36" t="s">
        <v>35</v>
      </c>
      <c r="G32" s="57"/>
      <c r="H32" s="36">
        <v>5</v>
      </c>
      <c r="I32" s="44">
        <f>$G32*H32</f>
        <v>0</v>
      </c>
      <c r="J32" s="36">
        <v>5</v>
      </c>
      <c r="K32" s="44">
        <f>$G32*J32</f>
        <v>0</v>
      </c>
      <c r="L32" s="36">
        <v>5</v>
      </c>
      <c r="M32" s="44">
        <f>$G32*L32</f>
        <v>0</v>
      </c>
      <c r="N32" s="36">
        <v>5</v>
      </c>
      <c r="O32" s="44">
        <f>$G32*N32</f>
        <v>0</v>
      </c>
    </row>
    <row r="33" spans="2:16" s="2" customFormat="1" ht="13.5" customHeight="1" x14ac:dyDescent="0.35">
      <c r="B33" s="40"/>
      <c r="C33" s="41" t="s">
        <v>60</v>
      </c>
      <c r="D33" s="12"/>
      <c r="E33" s="42">
        <v>2</v>
      </c>
      <c r="F33" s="36" t="s">
        <v>39</v>
      </c>
      <c r="G33" s="43"/>
      <c r="H33" s="42">
        <v>5</v>
      </c>
      <c r="I33" s="44">
        <f>$G33*H33</f>
        <v>0</v>
      </c>
      <c r="J33" s="42">
        <v>5</v>
      </c>
      <c r="K33" s="44">
        <f>$G33*J33</f>
        <v>0</v>
      </c>
      <c r="L33" s="42">
        <v>5</v>
      </c>
      <c r="M33" s="44">
        <f>$G33*L33</f>
        <v>0</v>
      </c>
      <c r="N33" s="42">
        <v>5</v>
      </c>
      <c r="O33" s="44">
        <f>$G33*N33</f>
        <v>0</v>
      </c>
    </row>
    <row r="34" spans="2:16" s="2" customFormat="1" ht="13.5" customHeight="1" x14ac:dyDescent="0.35">
      <c r="B34" s="40"/>
      <c r="C34" s="41"/>
      <c r="D34" s="12"/>
      <c r="E34" s="98"/>
      <c r="F34" s="36"/>
      <c r="G34" s="33"/>
      <c r="H34" s="36"/>
      <c r="I34" s="37"/>
      <c r="J34" s="36"/>
      <c r="K34" s="37"/>
      <c r="L34" s="36"/>
      <c r="M34" s="37"/>
      <c r="N34" s="36"/>
      <c r="O34" s="37"/>
    </row>
    <row r="35" spans="2:16" s="77" customFormat="1" ht="13.5" customHeight="1" x14ac:dyDescent="0.35">
      <c r="B35" s="3"/>
      <c r="E35" s="78"/>
      <c r="G35" s="79"/>
    </row>
    <row r="36" spans="2:16" s="77" customFormat="1" ht="13.5" customHeight="1" x14ac:dyDescent="0.35">
      <c r="B36" s="27" t="s">
        <v>61</v>
      </c>
      <c r="C36" s="80" t="s">
        <v>62</v>
      </c>
      <c r="E36" s="81"/>
      <c r="F36" s="28"/>
      <c r="G36" s="28"/>
      <c r="H36" s="24"/>
      <c r="I36" s="25"/>
      <c r="J36" s="26"/>
      <c r="K36" s="25"/>
      <c r="L36" s="26"/>
      <c r="M36" s="25"/>
      <c r="N36" s="26"/>
      <c r="O36" s="25"/>
    </row>
    <row r="37" spans="2:16" s="77" customFormat="1" ht="13.5" customHeight="1" x14ac:dyDescent="0.35">
      <c r="B37" s="40"/>
      <c r="C37" s="41" t="s">
        <v>63</v>
      </c>
      <c r="D37" s="12"/>
      <c r="E37" s="42"/>
      <c r="F37" s="36"/>
      <c r="G37" s="57"/>
      <c r="H37" s="36">
        <v>50</v>
      </c>
      <c r="I37" s="44">
        <f>$G37*H37</f>
        <v>0</v>
      </c>
      <c r="J37" s="36">
        <v>50</v>
      </c>
      <c r="K37" s="44">
        <f>$G37*J37</f>
        <v>0</v>
      </c>
      <c r="L37" s="36">
        <v>50</v>
      </c>
      <c r="M37" s="44">
        <f>$G37*L37</f>
        <v>0</v>
      </c>
      <c r="N37" s="36">
        <v>50</v>
      </c>
      <c r="O37" s="44">
        <f>$G37*N37</f>
        <v>0</v>
      </c>
    </row>
    <row r="38" spans="2:16" s="77" customFormat="1" ht="13.5" customHeight="1" x14ac:dyDescent="0.35">
      <c r="B38" s="3"/>
      <c r="C38" s="3"/>
      <c r="D38" s="12"/>
      <c r="E38" s="74"/>
      <c r="F38" s="12"/>
      <c r="G38" s="75"/>
      <c r="H38" s="12"/>
      <c r="I38" s="76"/>
      <c r="J38" s="12"/>
      <c r="K38" s="76"/>
      <c r="L38" s="12"/>
      <c r="M38" s="76"/>
      <c r="N38" s="12"/>
      <c r="O38" s="76"/>
    </row>
    <row r="39" spans="2:16" s="77" customFormat="1" ht="13.5" customHeight="1" x14ac:dyDescent="0.35">
      <c r="B39" s="27" t="s">
        <v>64</v>
      </c>
      <c r="C39" s="84" t="s">
        <v>65</v>
      </c>
      <c r="D39" s="12"/>
      <c r="E39" s="97"/>
      <c r="F39" s="24"/>
      <c r="G39" s="54"/>
      <c r="H39" s="24"/>
      <c r="I39" s="58">
        <f>(I9+I13+I16+I26+I29+I32+I33+I37)</f>
        <v>0</v>
      </c>
      <c r="J39" s="24"/>
      <c r="K39" s="58">
        <f>(K9+K13+K16+K26+K29+K32+K33+K37)</f>
        <v>0</v>
      </c>
      <c r="L39" s="24"/>
      <c r="M39" s="58">
        <f>(M9+M13+M16+M26+M29+M32+M33+M37)</f>
        <v>0</v>
      </c>
      <c r="N39" s="24"/>
      <c r="O39" s="58">
        <f>(O9+O13+O16+O26+O29+O32+O33+O37)</f>
        <v>0</v>
      </c>
    </row>
    <row r="40" spans="2:16" s="1" customFormat="1" ht="13.5" customHeight="1" x14ac:dyDescent="0.35">
      <c r="B40" s="3"/>
      <c r="C40" s="77"/>
      <c r="D40" s="77"/>
      <c r="E40" s="78"/>
      <c r="F40" s="77"/>
      <c r="G40" s="79"/>
      <c r="H40" s="77"/>
      <c r="I40" s="82"/>
      <c r="J40" s="77"/>
      <c r="K40" s="82"/>
      <c r="L40" s="77"/>
      <c r="M40" s="82"/>
      <c r="N40" s="77"/>
      <c r="O40" s="82"/>
      <c r="P40" s="82"/>
    </row>
    <row r="41" spans="2:16" s="2" customFormat="1" ht="13.5" customHeight="1" x14ac:dyDescent="0.35">
      <c r="B41" s="13" t="s">
        <v>12</v>
      </c>
      <c r="C41" s="14" t="s">
        <v>13</v>
      </c>
      <c r="E41" s="15" t="s">
        <v>14</v>
      </c>
      <c r="F41" s="14" t="s">
        <v>15</v>
      </c>
      <c r="G41" s="16" t="s">
        <v>66</v>
      </c>
      <c r="H41" s="87" t="s">
        <v>67</v>
      </c>
    </row>
    <row r="42" spans="2:16" s="2" customFormat="1" ht="13.5" customHeight="1" x14ac:dyDescent="0.35">
      <c r="B42" s="20" t="s">
        <v>68</v>
      </c>
      <c r="C42" s="21" t="s">
        <v>69</v>
      </c>
      <c r="E42" s="88"/>
      <c r="F42" s="89"/>
      <c r="G42" s="89"/>
      <c r="H42" s="89"/>
    </row>
    <row r="43" spans="2:16" s="2" customFormat="1" ht="13.5" customHeight="1" x14ac:dyDescent="0.35">
      <c r="B43" s="27" t="s">
        <v>70</v>
      </c>
      <c r="C43" s="24" t="s">
        <v>69</v>
      </c>
      <c r="E43" s="28">
        <v>1</v>
      </c>
      <c r="F43" s="62" t="s">
        <v>71</v>
      </c>
      <c r="G43" s="63"/>
      <c r="H43" s="90">
        <f>G43</f>
        <v>0</v>
      </c>
      <c r="L43" s="162" t="s">
        <v>72</v>
      </c>
      <c r="M43" s="163"/>
      <c r="N43" s="164"/>
      <c r="O43" s="65">
        <f>(SUM(I39:O39)*12)+H43</f>
        <v>0</v>
      </c>
    </row>
    <row r="44" spans="2:16" s="2" customFormat="1" ht="13.5" customHeight="1" x14ac:dyDescent="0.35">
      <c r="B44" s="86"/>
      <c r="C44" s="41" t="s">
        <v>73</v>
      </c>
      <c r="E44" s="91"/>
      <c r="F44" s="46"/>
      <c r="G44" s="64"/>
      <c r="H44" s="46"/>
    </row>
    <row r="45" spans="2:16" s="2" customFormat="1" ht="13.5" customHeight="1" x14ac:dyDescent="0.3">
      <c r="B45" s="86"/>
      <c r="C45" s="41" t="s">
        <v>74</v>
      </c>
      <c r="E45" s="91"/>
      <c r="F45" s="46"/>
      <c r="G45" s="64"/>
      <c r="H45" s="46"/>
      <c r="K45" s="67"/>
    </row>
    <row r="46" spans="2:16" s="2" customFormat="1" ht="13.5" customHeight="1" x14ac:dyDescent="0.3">
      <c r="B46" s="86"/>
      <c r="C46" s="41" t="s">
        <v>75</v>
      </c>
      <c r="E46" s="91"/>
      <c r="F46" s="46"/>
      <c r="G46" s="64"/>
      <c r="H46" s="46"/>
      <c r="K46" s="67"/>
    </row>
    <row r="47" spans="2:16" s="2" customFormat="1" ht="13.5" customHeight="1" x14ac:dyDescent="0.3">
      <c r="B47" s="86"/>
      <c r="C47" s="41" t="s">
        <v>76</v>
      </c>
      <c r="E47" s="91"/>
      <c r="F47" s="46"/>
      <c r="G47" s="64"/>
      <c r="H47" s="46"/>
      <c r="K47" s="67"/>
    </row>
    <row r="48" spans="2:16" s="2" customFormat="1" ht="13.5" customHeight="1" x14ac:dyDescent="0.35">
      <c r="B48" s="3"/>
      <c r="E48" s="4"/>
      <c r="G48" s="5"/>
    </row>
    <row r="49" spans="2:19" s="2" customFormat="1" ht="13.5" customHeight="1" x14ac:dyDescent="0.3">
      <c r="B49" s="68" t="s">
        <v>77</v>
      </c>
      <c r="E49" s="4"/>
      <c r="G49" s="5"/>
      <c r="I49" s="67"/>
      <c r="O49" s="67"/>
      <c r="P49" s="67"/>
      <c r="Q49" s="67"/>
      <c r="R49" s="67"/>
      <c r="S49" s="67"/>
    </row>
    <row r="50" spans="2:19" s="2" customFormat="1" ht="13.5" customHeight="1" x14ac:dyDescent="0.3">
      <c r="B50" s="68" t="s">
        <v>78</v>
      </c>
      <c r="E50" s="4"/>
      <c r="G50" s="5"/>
      <c r="I50" s="67"/>
      <c r="J50" s="67"/>
      <c r="K50" s="67"/>
      <c r="L50" s="67"/>
      <c r="M50" s="67"/>
      <c r="N50" s="67"/>
      <c r="O50" s="67"/>
      <c r="P50" s="67"/>
      <c r="Q50" s="67"/>
      <c r="R50" s="67"/>
      <c r="S50" s="67"/>
    </row>
    <row r="51" spans="2:19" s="2" customFormat="1" ht="13.5" customHeight="1" x14ac:dyDescent="0.3">
      <c r="B51" s="68" t="s">
        <v>79</v>
      </c>
      <c r="E51" s="4"/>
      <c r="G51" s="5"/>
      <c r="I51" s="67"/>
      <c r="J51" s="67"/>
      <c r="K51" s="67"/>
      <c r="L51" s="67"/>
      <c r="M51" s="67"/>
      <c r="N51" s="67"/>
      <c r="O51" s="67"/>
      <c r="P51" s="67"/>
      <c r="Q51" s="67"/>
      <c r="R51" s="67"/>
      <c r="S51" s="67"/>
    </row>
    <row r="52" spans="2:19" s="67" customFormat="1" ht="12.75" customHeight="1" x14ac:dyDescent="0.3">
      <c r="B52" s="68"/>
      <c r="C52" s="2"/>
      <c r="D52" s="2"/>
      <c r="E52" s="4"/>
      <c r="F52" s="2"/>
      <c r="G52" s="5"/>
      <c r="H52" s="2"/>
    </row>
    <row r="53" spans="2:19" s="67" customFormat="1" ht="12.75" customHeight="1" x14ac:dyDescent="0.3">
      <c r="B53" s="68" t="s">
        <v>80</v>
      </c>
      <c r="C53" s="2"/>
      <c r="D53" s="2"/>
      <c r="E53" s="4"/>
      <c r="F53" s="2"/>
      <c r="G53" s="5"/>
      <c r="H53" s="2"/>
    </row>
    <row r="54" spans="2:19" s="67" customFormat="1" ht="12.75" customHeight="1" x14ac:dyDescent="0.3">
      <c r="B54" s="83" t="s">
        <v>81</v>
      </c>
      <c r="D54" s="66"/>
      <c r="E54" s="66"/>
      <c r="F54" s="66"/>
      <c r="G54" s="66"/>
      <c r="H54" s="66"/>
    </row>
    <row r="55" spans="2:19" s="67" customFormat="1" ht="12.75" customHeight="1" x14ac:dyDescent="0.3">
      <c r="B55" s="83" t="s">
        <v>82</v>
      </c>
      <c r="D55" s="66"/>
      <c r="E55" s="66"/>
      <c r="F55" s="66"/>
      <c r="G55" s="66"/>
      <c r="H55" s="66"/>
    </row>
    <row r="56" spans="2:19" s="67" customFormat="1" ht="13" x14ac:dyDescent="0.3">
      <c r="B56" s="69" t="s">
        <v>83</v>
      </c>
      <c r="D56" s="66"/>
      <c r="E56" s="66"/>
      <c r="F56" s="66"/>
      <c r="G56" s="66"/>
      <c r="H56" s="66"/>
    </row>
    <row r="57" spans="2:19" s="67" customFormat="1" ht="13" x14ac:dyDescent="0.3">
      <c r="B57" s="69" t="s">
        <v>84</v>
      </c>
      <c r="D57" s="66"/>
      <c r="E57" s="66"/>
      <c r="F57" s="66"/>
      <c r="G57" s="66"/>
      <c r="H57" s="66"/>
    </row>
    <row r="58" spans="2:19" s="67" customFormat="1" x14ac:dyDescent="0.35">
      <c r="B58" s="69" t="s">
        <v>85</v>
      </c>
      <c r="C58"/>
      <c r="D58"/>
      <c r="E58" s="70"/>
      <c r="F58" s="71"/>
      <c r="G58" s="72"/>
      <c r="H58" s="71"/>
      <c r="I58"/>
      <c r="J58"/>
      <c r="K58"/>
      <c r="L58"/>
      <c r="M58"/>
      <c r="N58"/>
      <c r="O58"/>
      <c r="P58"/>
      <c r="Q58"/>
      <c r="R58"/>
      <c r="S58"/>
    </row>
    <row r="59" spans="2:19" s="67" customFormat="1" x14ac:dyDescent="0.35">
      <c r="B59" s="69"/>
      <c r="C59"/>
      <c r="D59"/>
      <c r="E59" s="70"/>
      <c r="F59" s="71"/>
      <c r="G59" s="72"/>
      <c r="H59" s="71"/>
      <c r="I59"/>
      <c r="J59"/>
      <c r="K59"/>
      <c r="L59"/>
      <c r="M59"/>
      <c r="N59"/>
      <c r="O59"/>
      <c r="P59"/>
      <c r="Q59"/>
      <c r="R59"/>
      <c r="S59"/>
    </row>
    <row r="60" spans="2:19" s="67" customFormat="1" x14ac:dyDescent="0.35">
      <c r="B60" s="73" t="s">
        <v>86</v>
      </c>
      <c r="C60"/>
      <c r="D60"/>
      <c r="E60" s="70"/>
      <c r="F60" s="71"/>
      <c r="G60" s="72"/>
      <c r="H60" s="71"/>
      <c r="I60"/>
      <c r="J60"/>
      <c r="K60"/>
      <c r="L60"/>
      <c r="M60"/>
      <c r="N60"/>
      <c r="O60"/>
      <c r="P60"/>
      <c r="Q60"/>
      <c r="R60"/>
      <c r="S60"/>
    </row>
    <row r="61" spans="2:19" x14ac:dyDescent="0.35">
      <c r="B61" s="69"/>
    </row>
    <row r="62" spans="2:19" x14ac:dyDescent="0.35">
      <c r="B62" s="69"/>
    </row>
    <row r="63" spans="2:19" x14ac:dyDescent="0.35">
      <c r="B63" s="69"/>
    </row>
    <row r="64" spans="2:19" x14ac:dyDescent="0.35">
      <c r="B64" s="69"/>
    </row>
    <row r="65" spans="2:2" x14ac:dyDescent="0.35">
      <c r="B65" s="69"/>
    </row>
    <row r="66" spans="2:2" x14ac:dyDescent="0.35">
      <c r="B66" s="69"/>
    </row>
    <row r="67" spans="2:2" x14ac:dyDescent="0.35">
      <c r="B67" s="69"/>
    </row>
    <row r="68" spans="2:2" x14ac:dyDescent="0.35">
      <c r="B68" s="69"/>
    </row>
    <row r="69" spans="2:2" x14ac:dyDescent="0.35">
      <c r="B69" s="69"/>
    </row>
    <row r="70" spans="2:2" x14ac:dyDescent="0.35">
      <c r="B70" s="69"/>
    </row>
  </sheetData>
  <sheetProtection algorithmName="SHA-512" hashValue="7wp8u4/FeinsGnMAsbp7bY4ta5g9wPHRXT4iYtVVV593p5sYcy4trXqThhb4nNtPIaoxOJOPI+kOubHgTzoYUg==" saltValue="g3HlkwDnqFpL+r7Qiq52Rg==" spinCount="100000" sheet="1" objects="1" scenarios="1"/>
  <protectedRanges>
    <protectedRange sqref="G43 G5:G8 G19" name="Bereich1"/>
  </protectedRanges>
  <mergeCells count="1">
    <mergeCell ref="L43:N43"/>
  </mergeCells>
  <pageMargins left="0.70866141732283472" right="0.70866141732283472" top="0.78740157480314965" bottom="0.78740157480314965" header="0.31496062992125984" footer="0.31496062992125984"/>
  <pageSetup paperSize="8" scale="85" orientation="landscape" r:id="rId1"/>
  <headerFooter>
    <oddHeader xml:space="preserve">&amp;L&amp;"Arial,Fett"&amp;9Anlage A1
Preisblatt </oddHeader>
    <oddFooter>&amp;L&amp;"Arial,Fett"&amp;9 25-08776&amp;C&amp;"Arial,Fett"&amp;9Mobilfunk 2026&amp;R&amp;"Arial,Fett"&amp;9Seite 2 von 2</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Vgv_Phase xmlns="f18553e4-0ef6-4dd1-9e08-53b2286d7b98">3 Marktansprache</Vgv_Phase>
    <Vgv_Thema xmlns="5DA2F695-70FC-4477-93D9-7A7180F72270" xsi:nil="true"/>
  </documentManagement>
</p:properties>
</file>

<file path=customXml/item3.xml><?xml version="1.0" encoding="utf-8"?>
<ct:contentTypeSchema xmlns:ct="http://schemas.microsoft.com/office/2006/metadata/contentType" xmlns:ma="http://schemas.microsoft.com/office/2006/metadata/properties/metaAttributes" ct:_="" ma:_="" ma:contentTypeName="Projektbibliothek Dokument" ma:contentTypeID="0x010100E65520829C044D71A30CF51927CFE1190031B97DF93A95A4488F3788B8B98E1BF8" ma:contentTypeVersion="0" ma:contentTypeDescription="" ma:contentTypeScope="" ma:versionID="3af8567f257dd3e528222e339cceac26">
  <xsd:schema xmlns:xsd="http://www.w3.org/2001/XMLSchema" xmlns:xs="http://www.w3.org/2001/XMLSchema" xmlns:p="http://schemas.microsoft.com/office/2006/metadata/properties" xmlns:ns2="f18553e4-0ef6-4dd1-9e08-53b2286d7b98" xmlns:ns3="5DA2F695-70FC-4477-93D9-7A7180F72270" targetNamespace="http://schemas.microsoft.com/office/2006/metadata/properties" ma:root="true" ma:fieldsID="a79f5182df18d87a41f0f6a300995fcd" ns2:_="" ns3:_="">
    <xsd:import namespace="f18553e4-0ef6-4dd1-9e08-53b2286d7b98"/>
    <xsd:import namespace="5DA2F695-70FC-4477-93D9-7A7180F72270"/>
    <xsd:element name="properties">
      <xsd:complexType>
        <xsd:sequence>
          <xsd:element name="documentManagement">
            <xsd:complexType>
              <xsd:all>
                <xsd:element ref="ns2:Vgv_Phase" minOccurs="0"/>
                <xsd:element ref="ns3:Vgv_Them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18553e4-0ef6-4dd1-9e08-53b2286d7b98" elementFormDefault="qualified">
    <xsd:import namespace="http://schemas.microsoft.com/office/2006/documentManagement/types"/>
    <xsd:import namespace="http://schemas.microsoft.com/office/infopath/2007/PartnerControls"/>
    <xsd:element name="Vgv_Phase" ma:index="8" nillable="true" ma:displayName="Phase" ma:format="Dropdown" ma:internalName="Vgv_Phase">
      <xsd:simpleType>
        <xsd:restriction base="dms:Choice">
          <xsd:enumeration value="1 Markterkundung"/>
          <xsd:enumeration value="2 Vorbereitung Vergabeverfahren"/>
          <xsd:enumeration value="3 Marktansprache"/>
          <xsd:enumeration value="4 Wertung + Zuschlag"/>
        </xsd:restriction>
      </xsd:simpleType>
    </xsd:element>
  </xsd:schema>
  <xsd:schema xmlns:xsd="http://www.w3.org/2001/XMLSchema" xmlns:xs="http://www.w3.org/2001/XMLSchema" xmlns:dms="http://schemas.microsoft.com/office/2006/documentManagement/types" xmlns:pc="http://schemas.microsoft.com/office/infopath/2007/PartnerControls" targetNamespace="5DA2F695-70FC-4477-93D9-7A7180F72270" elementFormDefault="qualified">
    <xsd:import namespace="http://schemas.microsoft.com/office/2006/documentManagement/types"/>
    <xsd:import namespace="http://schemas.microsoft.com/office/infopath/2007/PartnerControls"/>
    <xsd:element name="Vgv_Thema" ma:index="9" nillable="true" ma:displayName="Thema" ma:format="Dropdown" ma:internalName="Thema">
      <xsd:simpleType>
        <xsd:restriction base="dms:Choic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4C83AD0-D595-4BAE-810E-0CF7D33148E4}">
  <ds:schemaRefs>
    <ds:schemaRef ds:uri="http://schemas.microsoft.com/sharepoint/v3/contenttype/forms"/>
  </ds:schemaRefs>
</ds:datastoreItem>
</file>

<file path=customXml/itemProps2.xml><?xml version="1.0" encoding="utf-8"?>
<ds:datastoreItem xmlns:ds="http://schemas.openxmlformats.org/officeDocument/2006/customXml" ds:itemID="{FC10A62E-12DA-415F-AF14-DA19DAAF4C8D}">
  <ds:schemaRefs>
    <ds:schemaRef ds:uri="f18553e4-0ef6-4dd1-9e08-53b2286d7b98"/>
    <ds:schemaRef ds:uri="http://schemas.microsoft.com/office/2006/metadata/properties"/>
    <ds:schemaRef ds:uri="http://schemas.openxmlformats.org/package/2006/metadata/core-properties"/>
    <ds:schemaRef ds:uri="http://www.w3.org/XML/1998/namespace"/>
    <ds:schemaRef ds:uri="http://purl.org/dc/dcmitype/"/>
    <ds:schemaRef ds:uri="http://schemas.microsoft.com/office/2006/documentManagement/types"/>
    <ds:schemaRef ds:uri="http://purl.org/dc/elements/1.1/"/>
    <ds:schemaRef ds:uri="http://schemas.microsoft.com/office/infopath/2007/PartnerControls"/>
    <ds:schemaRef ds:uri="5DA2F695-70FC-4477-93D9-7A7180F72270"/>
    <ds:schemaRef ds:uri="http://purl.org/dc/terms/"/>
  </ds:schemaRefs>
</ds:datastoreItem>
</file>

<file path=customXml/itemProps3.xml><?xml version="1.0" encoding="utf-8"?>
<ds:datastoreItem xmlns:ds="http://schemas.openxmlformats.org/officeDocument/2006/customXml" ds:itemID="{6CBC8AE1-1FD5-4B19-B263-212D9EDBC65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18553e4-0ef6-4dd1-9e08-53b2286d7b98"/>
    <ds:schemaRef ds:uri="5DA2F695-70FC-4477-93D9-7A7180F7227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a48f69af-3265-4c12-b1e3-f63a8696e71d}" enabled="1" method="Standard" siteId="{777634b8-6549-48dd-89f9-71c677fea243}" contentBits="0"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1</vt:i4>
      </vt:variant>
    </vt:vector>
  </HeadingPairs>
  <TitlesOfParts>
    <vt:vector size="3" baseType="lpstr">
      <vt:lpstr>A1 - Preisblatt</vt:lpstr>
      <vt:lpstr>Einzelpreise</vt:lpstr>
      <vt:lpstr>'A1 - Preisblatt'!Druckbereich</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Techniker Krankenkasse</dc:creator>
  <cp:keywords/>
  <dc:description/>
  <cp:lastModifiedBy>Oldenburg, Phillip</cp:lastModifiedBy>
  <cp:revision/>
  <cp:lastPrinted>2026-03-10T11:31:04Z</cp:lastPrinted>
  <dcterms:created xsi:type="dcterms:W3CDTF">2022-03-29T10:55:51Z</dcterms:created>
  <dcterms:modified xsi:type="dcterms:W3CDTF">2026-03-16T13:04:41Z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48f69af-3265-4c12-b1e3-f63a8696e71d_Enabled">
    <vt:lpwstr>true</vt:lpwstr>
  </property>
  <property fmtid="{D5CDD505-2E9C-101B-9397-08002B2CF9AE}" pid="3" name="MSIP_Label_a48f69af-3265-4c12-b1e3-f63a8696e71d_SetDate">
    <vt:lpwstr>2022-03-29T10:55:52Z</vt:lpwstr>
  </property>
  <property fmtid="{D5CDD505-2E9C-101B-9397-08002B2CF9AE}" pid="4" name="MSIP_Label_a48f69af-3265-4c12-b1e3-f63a8696e71d_Method">
    <vt:lpwstr>Standard</vt:lpwstr>
  </property>
  <property fmtid="{D5CDD505-2E9C-101B-9397-08002B2CF9AE}" pid="5" name="MSIP_Label_a48f69af-3265-4c12-b1e3-f63a8696e71d_Name">
    <vt:lpwstr>Nur für den Dienstgebrauch</vt:lpwstr>
  </property>
  <property fmtid="{D5CDD505-2E9C-101B-9397-08002B2CF9AE}" pid="6" name="MSIP_Label_a48f69af-3265-4c12-b1e3-f63a8696e71d_SiteId">
    <vt:lpwstr>777634b8-6549-48dd-89f9-71c677fea243</vt:lpwstr>
  </property>
  <property fmtid="{D5CDD505-2E9C-101B-9397-08002B2CF9AE}" pid="7" name="MSIP_Label_a48f69af-3265-4c12-b1e3-f63a8696e71d_ActionId">
    <vt:lpwstr>44269b46-3210-40eb-b534-86dcc3187eee</vt:lpwstr>
  </property>
  <property fmtid="{D5CDD505-2E9C-101B-9397-08002B2CF9AE}" pid="8" name="MSIP_Label_a48f69af-3265-4c12-b1e3-f63a8696e71d_ContentBits">
    <vt:lpwstr>0</vt:lpwstr>
  </property>
  <property fmtid="{D5CDD505-2E9C-101B-9397-08002B2CF9AE}" pid="9" name="ContentTypeId">
    <vt:lpwstr>0x010100E65520829C044D71A30CF51927CFE1190031B97DF93A95A4488F3788B8B98E1BF8</vt:lpwstr>
  </property>
</Properties>
</file>